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mc:AlternateContent xmlns:mc="http://schemas.openxmlformats.org/markup-compatibility/2006">
    <mc:Choice Requires="x15">
      <x15ac:absPath xmlns:x15ac="http://schemas.microsoft.com/office/spreadsheetml/2010/11/ac" url="C:\Users\USER\Desktop\SEGUIMIENTO MAPA DE RIESGOS\"/>
    </mc:Choice>
  </mc:AlternateContent>
  <xr:revisionPtr revIDLastSave="0" documentId="13_ncr:1_{42E81EC5-744D-40CF-9EF8-9A5627E2E256}" xr6:coauthVersionLast="45" xr6:coauthVersionMax="47" xr10:uidLastSave="{00000000-0000-0000-0000-000000000000}"/>
  <bookViews>
    <workbookView xWindow="0" yWindow="0" windowWidth="19200" windowHeight="10200" xr2:uid="{00000000-000D-0000-FFFF-FFFF00000000}"/>
  </bookViews>
  <sheets>
    <sheet name="Mapa de Riesgos" sheetId="18" r:id="rId1"/>
    <sheet name="Informe" sheetId="21" r:id="rId2"/>
    <sheet name="Intructivo" sheetId="2" state="hidden" r:id="rId3"/>
    <sheet name="Tablas" sheetId="8" state="hidden" r:id="rId4"/>
    <sheet name="SIGLAS" sheetId="19" state="hidden" r:id="rId5"/>
  </sheets>
  <definedNames>
    <definedName name="_xlnm._FilterDatabase" localSheetId="0" hidden="1">'Mapa de Riesgos'!$A$7:$BC$57</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O7" i="18" l="1"/>
  <c r="AO55" i="18" l="1"/>
  <c r="AO9" i="18"/>
  <c r="AO10" i="18"/>
  <c r="AO11" i="18"/>
  <c r="AO12" i="18"/>
  <c r="AO13" i="18"/>
  <c r="AO14" i="18"/>
  <c r="AO15" i="18"/>
  <c r="AO16" i="18"/>
  <c r="AO17" i="18"/>
  <c r="AO18" i="18"/>
  <c r="AO19" i="18"/>
  <c r="AO20" i="18"/>
  <c r="AO21" i="18"/>
  <c r="AO22" i="18"/>
  <c r="AO23" i="18"/>
  <c r="AO24" i="18"/>
  <c r="AO25" i="18"/>
  <c r="AO26" i="18"/>
  <c r="AO27" i="18"/>
  <c r="AO28" i="18"/>
  <c r="AO29" i="18"/>
  <c r="AO30" i="18"/>
  <c r="AO31" i="18"/>
  <c r="AO32" i="18"/>
  <c r="AO33" i="18"/>
  <c r="AO34" i="18"/>
  <c r="AO35" i="18"/>
  <c r="AO36" i="18"/>
  <c r="AO37" i="18"/>
  <c r="AO38" i="18"/>
  <c r="AO39" i="18"/>
  <c r="AO40" i="18"/>
  <c r="AO41" i="18"/>
  <c r="AO42" i="18"/>
  <c r="AO43" i="18"/>
  <c r="AO44" i="18"/>
  <c r="AO45" i="18"/>
  <c r="AO46" i="18"/>
  <c r="AO47" i="18"/>
  <c r="AO48" i="18"/>
  <c r="AO49" i="18"/>
  <c r="AO50" i="18"/>
  <c r="AO51" i="18"/>
  <c r="AO52" i="18"/>
  <c r="AO53" i="18"/>
  <c r="AO54" i="18"/>
  <c r="AO8" i="18"/>
  <c r="J43" i="18" l="1"/>
  <c r="U42" i="18"/>
  <c r="R42" i="18"/>
  <c r="N42" i="18"/>
  <c r="J42" i="18"/>
  <c r="O42" i="18" s="1"/>
  <c r="AC42" i="18" l="1"/>
  <c r="AB42" i="18" s="1"/>
  <c r="Y42" i="18"/>
  <c r="U31" i="18"/>
  <c r="R31" i="18"/>
  <c r="N31" i="18"/>
  <c r="J31" i="18"/>
  <c r="K31" i="18" s="1"/>
  <c r="AA42" i="18" l="1"/>
  <c r="Z42" i="18"/>
  <c r="AD42" i="18" s="1"/>
  <c r="Y31" i="18"/>
  <c r="AA31" i="18" s="1"/>
  <c r="O31" i="18"/>
  <c r="N40" i="18"/>
  <c r="J39" i="18"/>
  <c r="O39" i="18" s="1"/>
  <c r="U39" i="18"/>
  <c r="R39" i="18"/>
  <c r="N39" i="18"/>
  <c r="U33" i="18"/>
  <c r="N24" i="18"/>
  <c r="J24" i="18"/>
  <c r="K24" i="18" s="1"/>
  <c r="J25" i="18"/>
  <c r="K25" i="18" s="1"/>
  <c r="U28" i="18"/>
  <c r="R28" i="18"/>
  <c r="AC31" i="18" s="1"/>
  <c r="AB31" i="18" s="1"/>
  <c r="U27" i="18"/>
  <c r="R27" i="18"/>
  <c r="N29" i="18"/>
  <c r="N26" i="18"/>
  <c r="Z31" i="18" l="1"/>
  <c r="AD31" i="18" s="1"/>
  <c r="AC39" i="18"/>
  <c r="AB39" i="18" s="1"/>
  <c r="Y39" i="18"/>
  <c r="AC27" i="18"/>
  <c r="AB27" i="18" s="1"/>
  <c r="Y28" i="18"/>
  <c r="Y27" i="18"/>
  <c r="AA27" i="18" s="1"/>
  <c r="AC30" i="18"/>
  <c r="AC28" i="18"/>
  <c r="AB28" i="18" s="1"/>
  <c r="O24" i="18"/>
  <c r="R8" i="18"/>
  <c r="K13" i="18"/>
  <c r="D13" i="18"/>
  <c r="D11" i="18"/>
  <c r="N20" i="18"/>
  <c r="N17" i="18"/>
  <c r="N16" i="18"/>
  <c r="J8" i="18"/>
  <c r="K8" i="18" s="1"/>
  <c r="R55" i="18"/>
  <c r="J55" i="18"/>
  <c r="K55" i="18" s="1"/>
  <c r="N55" i="18" s="1"/>
  <c r="R54" i="18"/>
  <c r="R53" i="18"/>
  <c r="R52" i="18"/>
  <c r="J52" i="18"/>
  <c r="K52" i="18" s="1"/>
  <c r="R51" i="18"/>
  <c r="R50" i="18"/>
  <c r="J50" i="18"/>
  <c r="K50" i="18" s="1"/>
  <c r="R49" i="18"/>
  <c r="AC49" i="18" s="1"/>
  <c r="R48" i="18"/>
  <c r="AC48" i="18" s="1"/>
  <c r="R47" i="18"/>
  <c r="N47" i="18"/>
  <c r="J47" i="18"/>
  <c r="K47" i="18" s="1"/>
  <c r="R46" i="18"/>
  <c r="J46" i="18"/>
  <c r="K46" i="18" s="1"/>
  <c r="R45" i="18"/>
  <c r="J45" i="18"/>
  <c r="K45" i="18" s="1"/>
  <c r="U44" i="18"/>
  <c r="R44" i="18"/>
  <c r="U43" i="18"/>
  <c r="R43" i="18"/>
  <c r="N43" i="18"/>
  <c r="U41" i="18"/>
  <c r="R41" i="18"/>
  <c r="AC41" i="18" s="1"/>
  <c r="AB41" i="18" s="1"/>
  <c r="U40" i="18"/>
  <c r="R40" i="18"/>
  <c r="AC40" i="18" s="1"/>
  <c r="AB40" i="18" s="1"/>
  <c r="J40" i="18"/>
  <c r="K40" i="18" s="1"/>
  <c r="U38" i="18"/>
  <c r="R38" i="18"/>
  <c r="U37" i="18"/>
  <c r="R37" i="18"/>
  <c r="U36" i="18"/>
  <c r="R36" i="18"/>
  <c r="N36" i="18"/>
  <c r="J36" i="18"/>
  <c r="U35" i="18"/>
  <c r="R35" i="18"/>
  <c r="J35" i="18"/>
  <c r="K35" i="18" s="1"/>
  <c r="U34" i="18"/>
  <c r="R34" i="18"/>
  <c r="R33" i="18"/>
  <c r="J33" i="18"/>
  <c r="U32" i="18"/>
  <c r="R32" i="18"/>
  <c r="N32" i="18"/>
  <c r="J32" i="18"/>
  <c r="U30" i="18"/>
  <c r="R30" i="18"/>
  <c r="J30" i="18"/>
  <c r="K30" i="18" s="1"/>
  <c r="U29" i="18"/>
  <c r="R29" i="18"/>
  <c r="U26" i="18"/>
  <c r="R26" i="18"/>
  <c r="J26" i="18"/>
  <c r="U25" i="18"/>
  <c r="R25" i="18"/>
  <c r="N25" i="18"/>
  <c r="O25" i="18"/>
  <c r="U24" i="18"/>
  <c r="R24" i="18"/>
  <c r="U23" i="18"/>
  <c r="R23" i="18"/>
  <c r="J23" i="18"/>
  <c r="U22" i="18"/>
  <c r="R22" i="18"/>
  <c r="U21" i="18"/>
  <c r="R21" i="18"/>
  <c r="U20" i="18"/>
  <c r="R20" i="18"/>
  <c r="J20" i="18"/>
  <c r="U19" i="18"/>
  <c r="R19" i="18"/>
  <c r="J19" i="18"/>
  <c r="K19" i="18" s="1"/>
  <c r="U18" i="18"/>
  <c r="R18" i="18"/>
  <c r="N18" i="18"/>
  <c r="J18" i="18"/>
  <c r="K18" i="18" s="1"/>
  <c r="U17" i="18"/>
  <c r="R17" i="18"/>
  <c r="J17" i="18"/>
  <c r="K17" i="18" s="1"/>
  <c r="U16" i="18"/>
  <c r="R16" i="18"/>
  <c r="J16" i="18"/>
  <c r="U15" i="18"/>
  <c r="R15" i="18"/>
  <c r="J15" i="18"/>
  <c r="K15" i="18" s="1"/>
  <c r="U14" i="18"/>
  <c r="R14" i="18"/>
  <c r="J14" i="18"/>
  <c r="K14" i="18" s="1"/>
  <c r="U13" i="18"/>
  <c r="R13" i="18"/>
  <c r="U12" i="18"/>
  <c r="R12" i="18"/>
  <c r="J12" i="18"/>
  <c r="K12" i="18" s="1"/>
  <c r="U11" i="18"/>
  <c r="R11" i="18"/>
  <c r="J11" i="18"/>
  <c r="U10" i="18"/>
  <c r="R10" i="18"/>
  <c r="U9" i="18"/>
  <c r="R9" i="18"/>
  <c r="U8" i="18"/>
  <c r="AM55" i="8"/>
  <c r="AL55" i="8"/>
  <c r="AK55" i="8"/>
  <c r="AG55" i="8"/>
  <c r="AF55" i="8"/>
  <c r="AE55" i="8"/>
  <c r="AA55" i="8"/>
  <c r="Z55" i="8"/>
  <c r="Y55" i="8"/>
  <c r="U55" i="8"/>
  <c r="T55" i="8"/>
  <c r="S55" i="8"/>
  <c r="O55" i="8"/>
  <c r="N55" i="8"/>
  <c r="M55" i="8"/>
  <c r="AM54" i="8"/>
  <c r="AL54" i="8"/>
  <c r="AK54" i="8"/>
  <c r="AJ54" i="8"/>
  <c r="AG54" i="8"/>
  <c r="AF54" i="8"/>
  <c r="AE54" i="8"/>
  <c r="AD54" i="8"/>
  <c r="AA54" i="8"/>
  <c r="Z54" i="8"/>
  <c r="Y54" i="8"/>
  <c r="X54" i="8"/>
  <c r="U54" i="8"/>
  <c r="T54" i="8"/>
  <c r="S54" i="8"/>
  <c r="R54" i="8"/>
  <c r="O54" i="8"/>
  <c r="N54" i="8"/>
  <c r="M54" i="8"/>
  <c r="L54" i="8"/>
  <c r="AM53" i="8"/>
  <c r="AL53" i="8"/>
  <c r="AK53" i="8"/>
  <c r="AJ53" i="8"/>
  <c r="AG53" i="8"/>
  <c r="AF53" i="8"/>
  <c r="AE53" i="8"/>
  <c r="AD53" i="8"/>
  <c r="AA53" i="8"/>
  <c r="Z53" i="8"/>
  <c r="Y53" i="8"/>
  <c r="X53" i="8"/>
  <c r="U53" i="8"/>
  <c r="T53" i="8"/>
  <c r="S53" i="8"/>
  <c r="R53" i="8"/>
  <c r="O53" i="8"/>
  <c r="N53" i="8"/>
  <c r="M53" i="8"/>
  <c r="L53" i="8"/>
  <c r="AM52" i="8"/>
  <c r="AL52" i="8"/>
  <c r="AK52" i="8"/>
  <c r="AJ52" i="8"/>
  <c r="AI52" i="8"/>
  <c r="AG52" i="8"/>
  <c r="AF52" i="8"/>
  <c r="AE52" i="8"/>
  <c r="AD52" i="8"/>
  <c r="AC52" i="8"/>
  <c r="AA52" i="8"/>
  <c r="Z52" i="8"/>
  <c r="Y52" i="8"/>
  <c r="X52" i="8"/>
  <c r="W52" i="8"/>
  <c r="U52" i="8"/>
  <c r="T52" i="8"/>
  <c r="S52" i="8"/>
  <c r="R52" i="8"/>
  <c r="Q52" i="8"/>
  <c r="O52" i="8"/>
  <c r="N52" i="8"/>
  <c r="M52" i="8"/>
  <c r="L52" i="8"/>
  <c r="K52" i="8"/>
  <c r="AM51" i="8"/>
  <c r="AL51" i="8"/>
  <c r="AK51" i="8"/>
  <c r="AJ51" i="8"/>
  <c r="AG51" i="8"/>
  <c r="AF51" i="8"/>
  <c r="AE51" i="8"/>
  <c r="AD51" i="8"/>
  <c r="AA51" i="8"/>
  <c r="Z51" i="8"/>
  <c r="Y51" i="8"/>
  <c r="X51" i="8"/>
  <c r="U51" i="8"/>
  <c r="T51" i="8"/>
  <c r="S51" i="8"/>
  <c r="R51" i="8"/>
  <c r="O51" i="8"/>
  <c r="N51" i="8"/>
  <c r="M51" i="8"/>
  <c r="L51" i="8"/>
  <c r="AM50" i="8"/>
  <c r="AL50" i="8"/>
  <c r="AK50" i="8"/>
  <c r="AG50" i="8"/>
  <c r="AF50" i="8"/>
  <c r="AE50" i="8"/>
  <c r="AA50" i="8"/>
  <c r="Z50" i="8"/>
  <c r="Y50" i="8"/>
  <c r="U50" i="8"/>
  <c r="T50" i="8"/>
  <c r="S50" i="8"/>
  <c r="O50" i="8"/>
  <c r="N50" i="8"/>
  <c r="M50" i="8"/>
  <c r="AM49" i="8"/>
  <c r="AL49" i="8"/>
  <c r="AK49" i="8"/>
  <c r="AJ49" i="8"/>
  <c r="AI49" i="8"/>
  <c r="AG49" i="8"/>
  <c r="AF49" i="8"/>
  <c r="AE49" i="8"/>
  <c r="AD49" i="8"/>
  <c r="AC49" i="8"/>
  <c r="AA49" i="8"/>
  <c r="Z49" i="8"/>
  <c r="Y49" i="8"/>
  <c r="X49" i="8"/>
  <c r="W49" i="8"/>
  <c r="U49" i="8"/>
  <c r="T49" i="8"/>
  <c r="S49" i="8"/>
  <c r="R49" i="8"/>
  <c r="Q49" i="8"/>
  <c r="O49" i="8"/>
  <c r="N49" i="8"/>
  <c r="M49" i="8"/>
  <c r="L49" i="8"/>
  <c r="K49" i="8"/>
  <c r="AM48" i="8"/>
  <c r="AL48" i="8"/>
  <c r="AK48" i="8"/>
  <c r="AJ48" i="8"/>
  <c r="AI48" i="8"/>
  <c r="AG48" i="8"/>
  <c r="AF48" i="8"/>
  <c r="AE48" i="8"/>
  <c r="AD48" i="8"/>
  <c r="AC48" i="8"/>
  <c r="AA48" i="8"/>
  <c r="Z48" i="8"/>
  <c r="Y48" i="8"/>
  <c r="X48" i="8"/>
  <c r="W48" i="8"/>
  <c r="U48" i="8"/>
  <c r="T48" i="8"/>
  <c r="S48" i="8"/>
  <c r="R48" i="8"/>
  <c r="Q48" i="8"/>
  <c r="O48" i="8"/>
  <c r="N48" i="8"/>
  <c r="M48" i="8"/>
  <c r="L48" i="8"/>
  <c r="K48" i="8"/>
  <c r="AM47" i="8"/>
  <c r="AL47" i="8"/>
  <c r="AK47" i="8"/>
  <c r="AJ47" i="8"/>
  <c r="AI47" i="8"/>
  <c r="AG47" i="8"/>
  <c r="AF47" i="8"/>
  <c r="AE47" i="8"/>
  <c r="AD47" i="8"/>
  <c r="AC47" i="8"/>
  <c r="AA47" i="8"/>
  <c r="Z47" i="8"/>
  <c r="Y47" i="8"/>
  <c r="X47" i="8"/>
  <c r="W47" i="8"/>
  <c r="U47" i="8"/>
  <c r="T47" i="8"/>
  <c r="S47" i="8"/>
  <c r="R47" i="8"/>
  <c r="Q47" i="8"/>
  <c r="O47" i="8"/>
  <c r="N47" i="8"/>
  <c r="M47" i="8"/>
  <c r="L47" i="8"/>
  <c r="K47" i="8"/>
  <c r="AM46" i="8"/>
  <c r="AL46" i="8"/>
  <c r="AK46" i="8"/>
  <c r="AG46" i="8"/>
  <c r="AF46" i="8"/>
  <c r="AE46" i="8"/>
  <c r="AA46" i="8"/>
  <c r="Z46" i="8"/>
  <c r="Y46" i="8"/>
  <c r="U46" i="8"/>
  <c r="T46" i="8"/>
  <c r="S46" i="8"/>
  <c r="O46" i="8"/>
  <c r="N46" i="8"/>
  <c r="M46" i="8"/>
  <c r="AM45" i="8"/>
  <c r="AL45" i="8"/>
  <c r="AK45" i="8"/>
  <c r="AG45" i="8"/>
  <c r="AF45" i="8"/>
  <c r="AE45" i="8"/>
  <c r="AA45" i="8"/>
  <c r="Z45" i="8"/>
  <c r="Y45" i="8"/>
  <c r="U45" i="8"/>
  <c r="T45" i="8"/>
  <c r="S45" i="8"/>
  <c r="O45" i="8"/>
  <c r="N45" i="8"/>
  <c r="M45" i="8"/>
  <c r="AM44" i="8"/>
  <c r="AL44" i="8"/>
  <c r="AK44" i="8"/>
  <c r="AJ44" i="8"/>
  <c r="AG44" i="8"/>
  <c r="AF44" i="8"/>
  <c r="AE44" i="8"/>
  <c r="AD44" i="8"/>
  <c r="AA44" i="8"/>
  <c r="Z44" i="8"/>
  <c r="Y44" i="8"/>
  <c r="X44" i="8"/>
  <c r="U44" i="8"/>
  <c r="T44" i="8"/>
  <c r="S44" i="8"/>
  <c r="R44" i="8"/>
  <c r="O44" i="8"/>
  <c r="N44" i="8"/>
  <c r="M44" i="8"/>
  <c r="L44" i="8"/>
  <c r="AM43" i="8"/>
  <c r="AL43" i="8"/>
  <c r="AK43" i="8"/>
  <c r="AJ43" i="8"/>
  <c r="AG43" i="8"/>
  <c r="AF43" i="8"/>
  <c r="AE43" i="8"/>
  <c r="AD43" i="8"/>
  <c r="AA43" i="8"/>
  <c r="Z43" i="8"/>
  <c r="Y43" i="8"/>
  <c r="X43" i="8"/>
  <c r="U43" i="8"/>
  <c r="T43" i="8"/>
  <c r="S43" i="8"/>
  <c r="R43" i="8"/>
  <c r="O43" i="8"/>
  <c r="N43" i="8"/>
  <c r="M43" i="8"/>
  <c r="L43" i="8"/>
  <c r="AM42" i="8"/>
  <c r="AL42" i="8"/>
  <c r="AK42" i="8"/>
  <c r="AJ42" i="8"/>
  <c r="AI42" i="8"/>
  <c r="AG42" i="8"/>
  <c r="AF42" i="8"/>
  <c r="AE42" i="8"/>
  <c r="AD42" i="8"/>
  <c r="AC42" i="8"/>
  <c r="AA42" i="8"/>
  <c r="Z42" i="8"/>
  <c r="Y42" i="8"/>
  <c r="X42" i="8"/>
  <c r="W42" i="8"/>
  <c r="U42" i="8"/>
  <c r="T42" i="8"/>
  <c r="S42" i="8"/>
  <c r="R42" i="8"/>
  <c r="Q42" i="8"/>
  <c r="O42" i="8"/>
  <c r="N42" i="8"/>
  <c r="M42" i="8"/>
  <c r="L42" i="8"/>
  <c r="K42" i="8"/>
  <c r="AM41" i="8"/>
  <c r="AL41" i="8"/>
  <c r="AK41" i="8"/>
  <c r="AJ41" i="8"/>
  <c r="AG41" i="8"/>
  <c r="AF41" i="8"/>
  <c r="AE41" i="8"/>
  <c r="AD41" i="8"/>
  <c r="AA41" i="8"/>
  <c r="Z41" i="8"/>
  <c r="Y41" i="8"/>
  <c r="X41" i="8"/>
  <c r="U41" i="8"/>
  <c r="T41" i="8"/>
  <c r="S41" i="8"/>
  <c r="R41" i="8"/>
  <c r="O41" i="8"/>
  <c r="N41" i="8"/>
  <c r="M41" i="8"/>
  <c r="L41" i="8"/>
  <c r="AM40" i="8"/>
  <c r="AL40" i="8"/>
  <c r="AK40" i="8"/>
  <c r="AG40" i="8"/>
  <c r="AF40" i="8"/>
  <c r="AE40" i="8"/>
  <c r="AA40" i="8"/>
  <c r="Z40" i="8"/>
  <c r="Y40" i="8"/>
  <c r="U40" i="8"/>
  <c r="T40" i="8"/>
  <c r="S40" i="8"/>
  <c r="O40" i="8"/>
  <c r="N40" i="8"/>
  <c r="M40" i="8"/>
  <c r="AM39" i="8"/>
  <c r="AL39" i="8"/>
  <c r="AK39" i="8"/>
  <c r="AJ39" i="8"/>
  <c r="AI39" i="8"/>
  <c r="AG39" i="8"/>
  <c r="AF39" i="8"/>
  <c r="AE39" i="8"/>
  <c r="AD39" i="8"/>
  <c r="AC39" i="8"/>
  <c r="AA39" i="8"/>
  <c r="Z39" i="8"/>
  <c r="Y39" i="8"/>
  <c r="X39" i="8"/>
  <c r="W39" i="8"/>
  <c r="U39" i="8"/>
  <c r="T39" i="8"/>
  <c r="S39" i="8"/>
  <c r="R39" i="8"/>
  <c r="Q39" i="8"/>
  <c r="O39" i="8"/>
  <c r="N39" i="8"/>
  <c r="M39" i="8"/>
  <c r="L39" i="8"/>
  <c r="K39" i="8"/>
  <c r="AM38" i="8"/>
  <c r="AL38" i="8"/>
  <c r="AK38" i="8"/>
  <c r="AJ38" i="8"/>
  <c r="AI38" i="8"/>
  <c r="AG38" i="8"/>
  <c r="AF38" i="8"/>
  <c r="AE38" i="8"/>
  <c r="AD38" i="8"/>
  <c r="AC38" i="8"/>
  <c r="AA38" i="8"/>
  <c r="Z38" i="8"/>
  <c r="Y38" i="8"/>
  <c r="X38" i="8"/>
  <c r="W38" i="8"/>
  <c r="U38" i="8"/>
  <c r="T38" i="8"/>
  <c r="S38" i="8"/>
  <c r="R38" i="8"/>
  <c r="Q38" i="8"/>
  <c r="O38" i="8"/>
  <c r="N38" i="8"/>
  <c r="M38" i="8"/>
  <c r="L38" i="8"/>
  <c r="K38" i="8"/>
  <c r="AM37" i="8"/>
  <c r="AL37" i="8"/>
  <c r="AK37" i="8"/>
  <c r="AJ37" i="8"/>
  <c r="AI37" i="8"/>
  <c r="AG37" i="8"/>
  <c r="AF37" i="8"/>
  <c r="AE37" i="8"/>
  <c r="AD37" i="8"/>
  <c r="AC37" i="8"/>
  <c r="AA37" i="8"/>
  <c r="Z37" i="8"/>
  <c r="Y37" i="8"/>
  <c r="X37" i="8"/>
  <c r="W37" i="8"/>
  <c r="U37" i="8"/>
  <c r="T37" i="8"/>
  <c r="S37" i="8"/>
  <c r="R37" i="8"/>
  <c r="Q37" i="8"/>
  <c r="O37" i="8"/>
  <c r="N37" i="8"/>
  <c r="M37" i="8"/>
  <c r="L37" i="8"/>
  <c r="K37" i="8"/>
  <c r="AM36" i="8"/>
  <c r="AL36" i="8"/>
  <c r="AK36" i="8"/>
  <c r="AG36" i="8"/>
  <c r="AF36" i="8"/>
  <c r="AE36" i="8"/>
  <c r="AA36" i="8"/>
  <c r="Z36" i="8"/>
  <c r="Y36" i="8"/>
  <c r="U36" i="8"/>
  <c r="T36" i="8"/>
  <c r="S36" i="8"/>
  <c r="O36" i="8"/>
  <c r="N36" i="8"/>
  <c r="M36" i="8"/>
  <c r="AM35" i="8"/>
  <c r="AL35" i="8"/>
  <c r="AK35" i="8"/>
  <c r="AG35" i="8"/>
  <c r="AF35" i="8"/>
  <c r="AE35" i="8"/>
  <c r="AA35" i="8"/>
  <c r="Z35" i="8"/>
  <c r="Y35" i="8"/>
  <c r="U35" i="8"/>
  <c r="T35" i="8"/>
  <c r="S35" i="8"/>
  <c r="O35" i="8"/>
  <c r="N35" i="8"/>
  <c r="M35" i="8"/>
  <c r="AM34" i="8"/>
  <c r="AL34" i="8"/>
  <c r="AK34" i="8"/>
  <c r="AJ34" i="8"/>
  <c r="AG34" i="8"/>
  <c r="AF34" i="8"/>
  <c r="AE34" i="8"/>
  <c r="AD34" i="8"/>
  <c r="AA34" i="8"/>
  <c r="Z34" i="8"/>
  <c r="Y34" i="8"/>
  <c r="X34" i="8"/>
  <c r="U34" i="8"/>
  <c r="T34" i="8"/>
  <c r="S34" i="8"/>
  <c r="R34" i="8"/>
  <c r="O34" i="8"/>
  <c r="N34" i="8"/>
  <c r="M34" i="8"/>
  <c r="L34" i="8"/>
  <c r="AM33" i="8"/>
  <c r="AL33" i="8"/>
  <c r="AK33" i="8"/>
  <c r="AJ33" i="8"/>
  <c r="AG33" i="8"/>
  <c r="AF33" i="8"/>
  <c r="AE33" i="8"/>
  <c r="AD33" i="8"/>
  <c r="AA33" i="8"/>
  <c r="Z33" i="8"/>
  <c r="Y33" i="8"/>
  <c r="X33" i="8"/>
  <c r="U33" i="8"/>
  <c r="T33" i="8"/>
  <c r="S33" i="8"/>
  <c r="R33" i="8"/>
  <c r="O33" i="8"/>
  <c r="N33" i="8"/>
  <c r="M33" i="8"/>
  <c r="L33" i="8"/>
  <c r="AM32" i="8"/>
  <c r="AL32" i="8"/>
  <c r="AK32" i="8"/>
  <c r="AJ32" i="8"/>
  <c r="AI32" i="8"/>
  <c r="AG32" i="8"/>
  <c r="AF32" i="8"/>
  <c r="AE32" i="8"/>
  <c r="AD32" i="8"/>
  <c r="AC32" i="8"/>
  <c r="AA32" i="8"/>
  <c r="Z32" i="8"/>
  <c r="Y32" i="8"/>
  <c r="X32" i="8"/>
  <c r="W32" i="8"/>
  <c r="U32" i="8"/>
  <c r="T32" i="8"/>
  <c r="S32" i="8"/>
  <c r="R32" i="8"/>
  <c r="Q32" i="8"/>
  <c r="O32" i="8"/>
  <c r="N32" i="8"/>
  <c r="M32" i="8"/>
  <c r="L32" i="8"/>
  <c r="K32" i="8"/>
  <c r="AM31" i="8"/>
  <c r="AL31" i="8"/>
  <c r="AK31" i="8"/>
  <c r="AJ31" i="8"/>
  <c r="AG31" i="8"/>
  <c r="AF31" i="8"/>
  <c r="AE31" i="8"/>
  <c r="AD31" i="8"/>
  <c r="AA31" i="8"/>
  <c r="Z31" i="8"/>
  <c r="Y31" i="8"/>
  <c r="X31" i="8"/>
  <c r="U31" i="8"/>
  <c r="T31" i="8"/>
  <c r="S31" i="8"/>
  <c r="R31" i="8"/>
  <c r="O31" i="8"/>
  <c r="N31" i="8"/>
  <c r="M31" i="8"/>
  <c r="L31" i="8"/>
  <c r="AM30" i="8"/>
  <c r="AL30" i="8"/>
  <c r="AK30" i="8"/>
  <c r="AG30" i="8"/>
  <c r="AF30" i="8"/>
  <c r="AE30" i="8"/>
  <c r="AA30" i="8"/>
  <c r="Z30" i="8"/>
  <c r="Y30" i="8"/>
  <c r="U30" i="8"/>
  <c r="T30" i="8"/>
  <c r="S30" i="8"/>
  <c r="O30" i="8"/>
  <c r="N30" i="8"/>
  <c r="M30" i="8"/>
  <c r="AM29" i="8"/>
  <c r="AL29" i="8"/>
  <c r="AK29" i="8"/>
  <c r="AJ29" i="8"/>
  <c r="AI29" i="8"/>
  <c r="AG29" i="8"/>
  <c r="AF29" i="8"/>
  <c r="AE29" i="8"/>
  <c r="AD29" i="8"/>
  <c r="AC29" i="8"/>
  <c r="AA29" i="8"/>
  <c r="Z29" i="8"/>
  <c r="Y29" i="8"/>
  <c r="X29" i="8"/>
  <c r="W29" i="8"/>
  <c r="U29" i="8"/>
  <c r="T29" i="8"/>
  <c r="S29" i="8"/>
  <c r="R29" i="8"/>
  <c r="Q29" i="8"/>
  <c r="O29" i="8"/>
  <c r="N29" i="8"/>
  <c r="M29" i="8"/>
  <c r="L29" i="8"/>
  <c r="K29" i="8"/>
  <c r="AM28" i="8"/>
  <c r="AL28" i="8"/>
  <c r="AK28" i="8"/>
  <c r="AJ28" i="8"/>
  <c r="AI28" i="8"/>
  <c r="AG28" i="8"/>
  <c r="AF28" i="8"/>
  <c r="AE28" i="8"/>
  <c r="AD28" i="8"/>
  <c r="AC28" i="8"/>
  <c r="AA28" i="8"/>
  <c r="Z28" i="8"/>
  <c r="Y28" i="8"/>
  <c r="X28" i="8"/>
  <c r="W28" i="8"/>
  <c r="U28" i="8"/>
  <c r="T28" i="8"/>
  <c r="S28" i="8"/>
  <c r="R28" i="8"/>
  <c r="Q28" i="8"/>
  <c r="O28" i="8"/>
  <c r="N28" i="8"/>
  <c r="M28" i="8"/>
  <c r="L28" i="8"/>
  <c r="K28" i="8"/>
  <c r="AM27" i="8"/>
  <c r="AL27" i="8"/>
  <c r="AK27" i="8"/>
  <c r="AJ27" i="8"/>
  <c r="AI27" i="8"/>
  <c r="AG27" i="8"/>
  <c r="AF27" i="8"/>
  <c r="AE27" i="8"/>
  <c r="AD27" i="8"/>
  <c r="AC27" i="8"/>
  <c r="AA27" i="8"/>
  <c r="Z27" i="8"/>
  <c r="Y27" i="8"/>
  <c r="X27" i="8"/>
  <c r="W27" i="8"/>
  <c r="U27" i="8"/>
  <c r="T27" i="8"/>
  <c r="S27" i="8"/>
  <c r="R27" i="8"/>
  <c r="Q27" i="8"/>
  <c r="O27" i="8"/>
  <c r="N27" i="8"/>
  <c r="M27" i="8"/>
  <c r="L27" i="8"/>
  <c r="K27" i="8"/>
  <c r="AM26" i="8"/>
  <c r="AL26" i="8"/>
  <c r="AK26" i="8"/>
  <c r="AG26" i="8"/>
  <c r="AF26" i="8"/>
  <c r="AE26" i="8"/>
  <c r="AA26" i="8"/>
  <c r="Z26" i="8"/>
  <c r="Y26" i="8"/>
  <c r="U26" i="8"/>
  <c r="T26" i="8"/>
  <c r="S26" i="8"/>
  <c r="O26" i="8"/>
  <c r="N26" i="8"/>
  <c r="M26" i="8"/>
  <c r="AM25" i="8"/>
  <c r="AL25" i="8"/>
  <c r="AK25" i="8"/>
  <c r="AG25" i="8"/>
  <c r="AF25" i="8"/>
  <c r="AE25" i="8"/>
  <c r="AA25" i="8"/>
  <c r="Z25" i="8"/>
  <c r="Y25" i="8"/>
  <c r="U25" i="8"/>
  <c r="T25" i="8"/>
  <c r="S25" i="8"/>
  <c r="O25" i="8"/>
  <c r="N25" i="8"/>
  <c r="M25" i="8"/>
  <c r="AM24" i="8"/>
  <c r="AL24" i="8"/>
  <c r="AK24" i="8"/>
  <c r="AJ24" i="8"/>
  <c r="AG24" i="8"/>
  <c r="AF24" i="8"/>
  <c r="AE24" i="8"/>
  <c r="AD24" i="8"/>
  <c r="AA24" i="8"/>
  <c r="Z24" i="8"/>
  <c r="Y24" i="8"/>
  <c r="X24" i="8"/>
  <c r="U24" i="8"/>
  <c r="T24" i="8"/>
  <c r="S24" i="8"/>
  <c r="R24" i="8"/>
  <c r="O24" i="8"/>
  <c r="N24" i="8"/>
  <c r="M24" i="8"/>
  <c r="L24" i="8"/>
  <c r="AM23" i="8"/>
  <c r="AL23" i="8"/>
  <c r="AK23" i="8"/>
  <c r="AJ23" i="8"/>
  <c r="AG23" i="8"/>
  <c r="AF23" i="8"/>
  <c r="AE23" i="8"/>
  <c r="AD23" i="8"/>
  <c r="AA23" i="8"/>
  <c r="Z23" i="8"/>
  <c r="Y23" i="8"/>
  <c r="X23" i="8"/>
  <c r="U23" i="8"/>
  <c r="T23" i="8"/>
  <c r="S23" i="8"/>
  <c r="R23" i="8"/>
  <c r="O23" i="8"/>
  <c r="N23" i="8"/>
  <c r="M23" i="8"/>
  <c r="L23" i="8"/>
  <c r="AM22" i="8"/>
  <c r="AL22" i="8"/>
  <c r="AK22" i="8"/>
  <c r="AJ22" i="8"/>
  <c r="AI22" i="8"/>
  <c r="AG22" i="8"/>
  <c r="AF22" i="8"/>
  <c r="AE22" i="8"/>
  <c r="AD22" i="8"/>
  <c r="AC22" i="8"/>
  <c r="AA22" i="8"/>
  <c r="Z22" i="8"/>
  <c r="Y22" i="8"/>
  <c r="X22" i="8"/>
  <c r="W22" i="8"/>
  <c r="U22" i="8"/>
  <c r="T22" i="8"/>
  <c r="S22" i="8"/>
  <c r="R22" i="8"/>
  <c r="Q22" i="8"/>
  <c r="O22" i="8"/>
  <c r="N22" i="8"/>
  <c r="M22" i="8"/>
  <c r="L22" i="8"/>
  <c r="K22" i="8"/>
  <c r="AM21" i="8"/>
  <c r="AL21" i="8"/>
  <c r="AK21" i="8"/>
  <c r="AJ21" i="8"/>
  <c r="AG21" i="8"/>
  <c r="AF21" i="8"/>
  <c r="AE21" i="8"/>
  <c r="AD21" i="8"/>
  <c r="AA21" i="8"/>
  <c r="Z21" i="8"/>
  <c r="Y21" i="8"/>
  <c r="X21" i="8"/>
  <c r="U21" i="8"/>
  <c r="T21" i="8"/>
  <c r="S21" i="8"/>
  <c r="R21" i="8"/>
  <c r="O21" i="8"/>
  <c r="N21" i="8"/>
  <c r="M21" i="8"/>
  <c r="L21" i="8"/>
  <c r="AM20" i="8"/>
  <c r="AL20" i="8"/>
  <c r="AK20" i="8"/>
  <c r="AG20" i="8"/>
  <c r="AF20" i="8"/>
  <c r="AE20" i="8"/>
  <c r="AA20" i="8"/>
  <c r="Z20" i="8"/>
  <c r="Y20" i="8"/>
  <c r="U20" i="8"/>
  <c r="T20" i="8"/>
  <c r="S20" i="8"/>
  <c r="O20" i="8"/>
  <c r="N20" i="8"/>
  <c r="M20" i="8"/>
  <c r="AM19" i="8"/>
  <c r="AL19" i="8"/>
  <c r="AK19" i="8"/>
  <c r="AJ19" i="8"/>
  <c r="AI19" i="8"/>
  <c r="AG19" i="8"/>
  <c r="AF19" i="8"/>
  <c r="AE19" i="8"/>
  <c r="AD19" i="8"/>
  <c r="AC19" i="8"/>
  <c r="AA19" i="8"/>
  <c r="Z19" i="8"/>
  <c r="Y19" i="8"/>
  <c r="X19" i="8"/>
  <c r="W19" i="8"/>
  <c r="U19" i="8"/>
  <c r="T19" i="8"/>
  <c r="S19" i="8"/>
  <c r="R19" i="8"/>
  <c r="Q19" i="8"/>
  <c r="O19" i="8"/>
  <c r="N19" i="8"/>
  <c r="M19" i="8"/>
  <c r="L19" i="8"/>
  <c r="K19" i="8"/>
  <c r="AM18" i="8"/>
  <c r="AL18" i="8"/>
  <c r="AK18" i="8"/>
  <c r="AJ18" i="8"/>
  <c r="AI18" i="8"/>
  <c r="AG18" i="8"/>
  <c r="AF18" i="8"/>
  <c r="AE18" i="8"/>
  <c r="AD18" i="8"/>
  <c r="AC18" i="8"/>
  <c r="AA18" i="8"/>
  <c r="Z18" i="8"/>
  <c r="Y18" i="8"/>
  <c r="X18" i="8"/>
  <c r="W18" i="8"/>
  <c r="U18" i="8"/>
  <c r="T18" i="8"/>
  <c r="S18" i="8"/>
  <c r="R18" i="8"/>
  <c r="Q18" i="8"/>
  <c r="O18" i="8"/>
  <c r="N18" i="8"/>
  <c r="M18" i="8"/>
  <c r="L18" i="8"/>
  <c r="K18" i="8"/>
  <c r="AM17" i="8"/>
  <c r="AL17" i="8"/>
  <c r="AK17" i="8"/>
  <c r="AJ17" i="8"/>
  <c r="AI17" i="8"/>
  <c r="AG17" i="8"/>
  <c r="AF17" i="8"/>
  <c r="AE17" i="8"/>
  <c r="AD17" i="8"/>
  <c r="AC17" i="8"/>
  <c r="AA17" i="8"/>
  <c r="Z17" i="8"/>
  <c r="Y17" i="8"/>
  <c r="X17" i="8"/>
  <c r="W17" i="8"/>
  <c r="U17" i="8"/>
  <c r="T17" i="8"/>
  <c r="S17" i="8"/>
  <c r="R17" i="8"/>
  <c r="Q17" i="8"/>
  <c r="O17" i="8"/>
  <c r="N17" i="8"/>
  <c r="M17" i="8"/>
  <c r="L17" i="8"/>
  <c r="K17" i="8"/>
  <c r="AM16" i="8"/>
  <c r="AL16" i="8"/>
  <c r="AK16" i="8"/>
  <c r="AG16" i="8"/>
  <c r="AF16" i="8"/>
  <c r="AE16" i="8"/>
  <c r="AA16" i="8"/>
  <c r="Z16" i="8"/>
  <c r="Y16" i="8"/>
  <c r="U16" i="8"/>
  <c r="T16" i="8"/>
  <c r="S16" i="8"/>
  <c r="O16" i="8"/>
  <c r="N16" i="8"/>
  <c r="M16" i="8"/>
  <c r="AM15" i="8"/>
  <c r="AL15" i="8"/>
  <c r="AK15" i="8"/>
  <c r="AG15" i="8"/>
  <c r="AF15" i="8"/>
  <c r="AE15" i="8"/>
  <c r="AA15" i="8"/>
  <c r="Z15" i="8"/>
  <c r="Y15" i="8"/>
  <c r="U15" i="8"/>
  <c r="T15" i="8"/>
  <c r="S15" i="8"/>
  <c r="O15" i="8"/>
  <c r="N15" i="8"/>
  <c r="M15" i="8"/>
  <c r="AM14" i="8"/>
  <c r="AL14" i="8"/>
  <c r="AK14" i="8"/>
  <c r="AJ14" i="8"/>
  <c r="AG14" i="8"/>
  <c r="AF14" i="8"/>
  <c r="AE14" i="8"/>
  <c r="AD14" i="8"/>
  <c r="AA14" i="8"/>
  <c r="Z14" i="8"/>
  <c r="Y14" i="8"/>
  <c r="X14" i="8"/>
  <c r="U14" i="8"/>
  <c r="T14" i="8"/>
  <c r="S14" i="8"/>
  <c r="R14" i="8"/>
  <c r="O14" i="8"/>
  <c r="N14" i="8"/>
  <c r="M14" i="8"/>
  <c r="L14" i="8"/>
  <c r="AM13" i="8"/>
  <c r="AL13" i="8"/>
  <c r="AK13" i="8"/>
  <c r="AJ13" i="8"/>
  <c r="AG13" i="8"/>
  <c r="AF13" i="8"/>
  <c r="AE13" i="8"/>
  <c r="AD13" i="8"/>
  <c r="AA13" i="8"/>
  <c r="Z13" i="8"/>
  <c r="Y13" i="8"/>
  <c r="X13" i="8"/>
  <c r="U13" i="8"/>
  <c r="T13" i="8"/>
  <c r="S13" i="8"/>
  <c r="R13" i="8"/>
  <c r="O13" i="8"/>
  <c r="N13" i="8"/>
  <c r="M13" i="8"/>
  <c r="L13" i="8"/>
  <c r="AM12" i="8"/>
  <c r="AL12" i="8"/>
  <c r="AK12" i="8"/>
  <c r="AJ12" i="8"/>
  <c r="AI12" i="8"/>
  <c r="AG12" i="8"/>
  <c r="AF12" i="8"/>
  <c r="AE12" i="8"/>
  <c r="AD12" i="8"/>
  <c r="AC12" i="8"/>
  <c r="AA12" i="8"/>
  <c r="Z12" i="8"/>
  <c r="Y12" i="8"/>
  <c r="X12" i="8"/>
  <c r="W12" i="8"/>
  <c r="U12" i="8"/>
  <c r="T12" i="8"/>
  <c r="S12" i="8"/>
  <c r="R12" i="8"/>
  <c r="Q12" i="8"/>
  <c r="O12" i="8"/>
  <c r="N12" i="8"/>
  <c r="M12" i="8"/>
  <c r="L12" i="8"/>
  <c r="K12" i="8"/>
  <c r="AM11" i="8"/>
  <c r="AL11" i="8"/>
  <c r="AK11" i="8"/>
  <c r="AJ11" i="8"/>
  <c r="AG11" i="8"/>
  <c r="AF11" i="8"/>
  <c r="AE11" i="8"/>
  <c r="AD11" i="8"/>
  <c r="AA11" i="8"/>
  <c r="Z11" i="8"/>
  <c r="Y11" i="8"/>
  <c r="X11" i="8"/>
  <c r="U11" i="8"/>
  <c r="T11" i="8"/>
  <c r="S11" i="8"/>
  <c r="R11" i="8"/>
  <c r="O11" i="8"/>
  <c r="N11" i="8"/>
  <c r="M11" i="8"/>
  <c r="L11" i="8"/>
  <c r="AM10" i="8"/>
  <c r="AL10" i="8"/>
  <c r="AK10" i="8"/>
  <c r="AG10" i="8"/>
  <c r="AF10" i="8"/>
  <c r="AE10" i="8"/>
  <c r="AA10" i="8"/>
  <c r="Z10" i="8"/>
  <c r="Y10" i="8"/>
  <c r="U10" i="8"/>
  <c r="T10" i="8"/>
  <c r="S10" i="8"/>
  <c r="O10" i="8"/>
  <c r="N10" i="8"/>
  <c r="M10" i="8"/>
  <c r="AM9" i="8"/>
  <c r="AL9" i="8"/>
  <c r="AK9" i="8"/>
  <c r="AJ9" i="8"/>
  <c r="AI9" i="8"/>
  <c r="AG9" i="8"/>
  <c r="AF9" i="8"/>
  <c r="AE9" i="8"/>
  <c r="AD9" i="8"/>
  <c r="AC9" i="8"/>
  <c r="AA9" i="8"/>
  <c r="Z9" i="8"/>
  <c r="Y9" i="8"/>
  <c r="X9" i="8"/>
  <c r="W9" i="8"/>
  <c r="U9" i="8"/>
  <c r="T9" i="8"/>
  <c r="S9" i="8"/>
  <c r="R9" i="8"/>
  <c r="Q9" i="8"/>
  <c r="O9" i="8"/>
  <c r="N9" i="8"/>
  <c r="M9" i="8"/>
  <c r="L9" i="8"/>
  <c r="K9" i="8"/>
  <c r="AM8" i="8"/>
  <c r="AL8" i="8"/>
  <c r="AK8" i="8"/>
  <c r="AJ8" i="8"/>
  <c r="AI8" i="8"/>
  <c r="AG8" i="8"/>
  <c r="AF8" i="8"/>
  <c r="AE8" i="8"/>
  <c r="AD8" i="8"/>
  <c r="AC8" i="8"/>
  <c r="AA8" i="8"/>
  <c r="Z8" i="8"/>
  <c r="Y8" i="8"/>
  <c r="X8" i="8"/>
  <c r="W8" i="8"/>
  <c r="U8" i="8"/>
  <c r="T8" i="8"/>
  <c r="S8" i="8"/>
  <c r="R8" i="8"/>
  <c r="Q8" i="8"/>
  <c r="O8" i="8"/>
  <c r="N8" i="8"/>
  <c r="M8" i="8"/>
  <c r="L8" i="8"/>
  <c r="K8" i="8"/>
  <c r="AM7" i="8"/>
  <c r="AL7" i="8"/>
  <c r="AK7" i="8"/>
  <c r="AJ7" i="8"/>
  <c r="AI7" i="8"/>
  <c r="AG7" i="8"/>
  <c r="AF7" i="8"/>
  <c r="AE7" i="8"/>
  <c r="AD7" i="8"/>
  <c r="AC7" i="8"/>
  <c r="AA7" i="8"/>
  <c r="Z7" i="8"/>
  <c r="Y7" i="8"/>
  <c r="X7" i="8"/>
  <c r="W7" i="8"/>
  <c r="U7" i="8"/>
  <c r="T7" i="8"/>
  <c r="S7" i="8"/>
  <c r="R7" i="8"/>
  <c r="Q7" i="8"/>
  <c r="O7" i="8"/>
  <c r="N7" i="8"/>
  <c r="M7" i="8"/>
  <c r="L7" i="8"/>
  <c r="K7" i="8"/>
  <c r="AM6" i="8"/>
  <c r="AL6" i="8"/>
  <c r="AK6" i="8"/>
  <c r="AG6" i="8"/>
  <c r="AF6" i="8"/>
  <c r="AE6" i="8"/>
  <c r="AA6" i="8"/>
  <c r="Z6" i="8"/>
  <c r="Y6" i="8"/>
  <c r="U6" i="8"/>
  <c r="T6" i="8"/>
  <c r="S6" i="8"/>
  <c r="O6" i="8"/>
  <c r="N6" i="8"/>
  <c r="M6" i="8"/>
  <c r="D12" i="18" l="1"/>
  <c r="AC43" i="18"/>
  <c r="AB43" i="18" s="1"/>
  <c r="AC47" i="18"/>
  <c r="AC44" i="18"/>
  <c r="AC46" i="18"/>
  <c r="AB46" i="18" s="1"/>
  <c r="AA39" i="18"/>
  <c r="Z39" i="18"/>
  <c r="AD39" i="18" s="1"/>
  <c r="AC37" i="18"/>
  <c r="AB37" i="18" s="1"/>
  <c r="Y25" i="18"/>
  <c r="Z25" i="18" s="1"/>
  <c r="Z27" i="18"/>
  <c r="AD27" i="18" s="1"/>
  <c r="Y35" i="18"/>
  <c r="Z35" i="18" s="1"/>
  <c r="Y26" i="18"/>
  <c r="Y36" i="18"/>
  <c r="AA36" i="18" s="1"/>
  <c r="Y37" i="18" s="1"/>
  <c r="AC38" i="18"/>
  <c r="Y24" i="18"/>
  <c r="AA24" i="18" s="1"/>
  <c r="AC24" i="18"/>
  <c r="AB24" i="18" s="1"/>
  <c r="K33" i="18"/>
  <c r="Y33" i="18" s="1"/>
  <c r="Z33" i="18" s="1"/>
  <c r="O33" i="18"/>
  <c r="AC29" i="18"/>
  <c r="AB29" i="18" s="1"/>
  <c r="Y29" i="18"/>
  <c r="AC26" i="18"/>
  <c r="AB26" i="18" s="1"/>
  <c r="AC20" i="18"/>
  <c r="AC21" i="18" s="1"/>
  <c r="Y14" i="18"/>
  <c r="AA14" i="18" s="1"/>
  <c r="Y15" i="18"/>
  <c r="AA15" i="18" s="1"/>
  <c r="AC18" i="18"/>
  <c r="AB18" i="18" s="1"/>
  <c r="AC25" i="18"/>
  <c r="AB25" i="18" s="1"/>
  <c r="AC16" i="18"/>
  <c r="AB16" i="18" s="1"/>
  <c r="O12" i="18"/>
  <c r="Y8" i="18"/>
  <c r="Z8" i="18" s="1"/>
  <c r="AA9" i="18"/>
  <c r="AA8" i="18"/>
  <c r="O8" i="18"/>
  <c r="N8" i="18"/>
  <c r="AC8" i="18" s="1"/>
  <c r="AB8" i="18" s="1"/>
  <c r="O16" i="18"/>
  <c r="Y18" i="18"/>
  <c r="AA18" i="18" s="1"/>
  <c r="O20" i="18"/>
  <c r="Y45" i="18"/>
  <c r="Z45" i="18" s="1"/>
  <c r="O14" i="18"/>
  <c r="Y19" i="18"/>
  <c r="AA19" i="18" s="1"/>
  <c r="AC36" i="18"/>
  <c r="O46" i="18"/>
  <c r="Y52" i="18"/>
  <c r="Z52" i="18" s="1"/>
  <c r="O26" i="18"/>
  <c r="O43" i="18"/>
  <c r="Y32" i="18"/>
  <c r="Z32" i="18" s="1"/>
  <c r="Y30" i="18"/>
  <c r="AA30" i="18" s="1"/>
  <c r="Y11" i="18"/>
  <c r="Z11" i="18" s="1"/>
  <c r="AC17" i="18"/>
  <c r="AB17" i="18" s="1"/>
  <c r="O32" i="18"/>
  <c r="O36" i="18"/>
  <c r="Y43" i="18"/>
  <c r="Y47" i="18"/>
  <c r="AA47" i="18" s="1"/>
  <c r="Y48" i="18" s="1"/>
  <c r="O52" i="18"/>
  <c r="N52" i="18"/>
  <c r="O19" i="18"/>
  <c r="N19" i="18"/>
  <c r="AC19" i="18" s="1"/>
  <c r="AB19" i="18" s="1"/>
  <c r="N23" i="18"/>
  <c r="AC23" i="18" s="1"/>
  <c r="AB23" i="18" s="1"/>
  <c r="O23" i="18"/>
  <c r="O47" i="18"/>
  <c r="O50" i="18"/>
  <c r="N50" i="18"/>
  <c r="AC50" i="18" s="1"/>
  <c r="AC51" i="18" s="1"/>
  <c r="O17" i="18"/>
  <c r="O30" i="18"/>
  <c r="N30" i="18"/>
  <c r="O35" i="18"/>
  <c r="N35" i="18"/>
  <c r="AC35" i="18" s="1"/>
  <c r="AB35" i="18" s="1"/>
  <c r="O40" i="18"/>
  <c r="O15" i="18"/>
  <c r="N15" i="18"/>
  <c r="AC15" i="18" s="1"/>
  <c r="AB15" i="18" s="1"/>
  <c r="O11" i="18"/>
  <c r="N11" i="18"/>
  <c r="AC11" i="18" s="1"/>
  <c r="AB11" i="18" s="1"/>
  <c r="O45" i="18"/>
  <c r="N45" i="18"/>
  <c r="AC55" i="18"/>
  <c r="AB55" i="18" s="1"/>
  <c r="O18" i="18"/>
  <c r="Y12" i="18"/>
  <c r="Y17" i="18"/>
  <c r="O55" i="18"/>
  <c r="N33" i="18"/>
  <c r="AC33" i="18" s="1"/>
  <c r="Y46" i="18"/>
  <c r="AC12" i="18"/>
  <c r="AB12" i="18" s="1"/>
  <c r="N14" i="18"/>
  <c r="AC14" i="18" s="1"/>
  <c r="AB14" i="18" s="1"/>
  <c r="Y40" i="18"/>
  <c r="K16" i="18"/>
  <c r="Y16" i="18" s="1"/>
  <c r="K20" i="18"/>
  <c r="Y20" i="18" s="1"/>
  <c r="Y50" i="18"/>
  <c r="D14" i="18" l="1"/>
  <c r="AC52" i="18"/>
  <c r="AB52" i="18" s="1"/>
  <c r="AD52" i="18" s="1"/>
  <c r="Z43" i="18"/>
  <c r="AD43" i="18" s="1"/>
  <c r="AA43" i="18"/>
  <c r="AA44" i="18" s="1"/>
  <c r="AC45" i="18"/>
  <c r="AB45" i="18" s="1"/>
  <c r="AD45" i="18" s="1"/>
  <c r="AB20" i="18"/>
  <c r="AA45" i="18"/>
  <c r="AD25" i="18"/>
  <c r="Z18" i="18"/>
  <c r="AD18" i="18" s="1"/>
  <c r="AB44" i="18"/>
  <c r="AA25" i="18"/>
  <c r="AA52" i="18"/>
  <c r="Y53" i="18" s="1"/>
  <c r="Z53" i="18" s="1"/>
  <c r="AD8" i="18"/>
  <c r="AA11" i="18"/>
  <c r="Z14" i="18"/>
  <c r="AD14" i="18" s="1"/>
  <c r="Z36" i="18"/>
  <c r="AA33" i="18"/>
  <c r="Y34" i="18" s="1"/>
  <c r="Z34" i="18" s="1"/>
  <c r="Z15" i="18"/>
  <c r="AD15" i="18" s="1"/>
  <c r="AB50" i="18"/>
  <c r="AB51" i="18"/>
  <c r="AA35" i="18"/>
  <c r="AB36" i="18"/>
  <c r="Z19" i="18"/>
  <c r="AD19" i="18" s="1"/>
  <c r="AA32" i="18"/>
  <c r="AC13" i="18"/>
  <c r="AB13" i="18" s="1"/>
  <c r="Z30" i="18"/>
  <c r="AA50" i="18"/>
  <c r="Y51" i="18" s="1"/>
  <c r="Z50" i="18"/>
  <c r="AA20" i="18"/>
  <c r="Y21" i="18" s="1"/>
  <c r="Z20" i="18"/>
  <c r="Z24" i="18"/>
  <c r="AD24" i="18" s="1"/>
  <c r="AA48" i="18"/>
  <c r="Y49" i="18" s="1"/>
  <c r="Z47" i="18"/>
  <c r="Z37" i="18"/>
  <c r="AA37" i="18"/>
  <c r="Y38" i="18" s="1"/>
  <c r="AD11" i="18"/>
  <c r="AC9" i="18"/>
  <c r="Y9" i="18"/>
  <c r="AB47" i="18"/>
  <c r="AA12" i="18"/>
  <c r="Y13" i="18" s="1"/>
  <c r="Z12" i="18"/>
  <c r="AD12" i="18" s="1"/>
  <c r="AD35" i="18"/>
  <c r="AA40" i="18"/>
  <c r="Y41" i="18" s="1"/>
  <c r="Z40" i="18"/>
  <c r="AD40" i="18" s="1"/>
  <c r="AC34" i="18"/>
  <c r="AB34" i="18" s="1"/>
  <c r="AB33" i="18"/>
  <c r="AD33" i="18" s="1"/>
  <c r="AC22" i="18"/>
  <c r="AB22" i="18" s="1"/>
  <c r="AB21" i="18"/>
  <c r="Z17" i="18"/>
  <c r="AD17" i="18" s="1"/>
  <c r="AA17" i="18"/>
  <c r="Z26" i="18"/>
  <c r="AD26" i="18" s="1"/>
  <c r="AA26" i="18"/>
  <c r="AA16" i="18"/>
  <c r="Z16" i="18"/>
  <c r="AD16" i="18" s="1"/>
  <c r="AA46" i="18"/>
  <c r="Z46" i="18"/>
  <c r="AD46" i="18" s="1"/>
  <c r="D15" i="18" l="1"/>
  <c r="AC53" i="18"/>
  <c r="AB53" i="18" s="1"/>
  <c r="AD53" i="18" s="1"/>
  <c r="AD20" i="18"/>
  <c r="AA34" i="18"/>
  <c r="Z29" i="18"/>
  <c r="AD29" i="18" s="1"/>
  <c r="AA29" i="18"/>
  <c r="Z28" i="18"/>
  <c r="AD28" i="18" s="1"/>
  <c r="AA28" i="18"/>
  <c r="AA53" i="18"/>
  <c r="AD36" i="18"/>
  <c r="AD50" i="18"/>
  <c r="Z44" i="18"/>
  <c r="AD44" i="18" s="1"/>
  <c r="Y44" i="18"/>
  <c r="AA41" i="18"/>
  <c r="Z41" i="18"/>
  <c r="AD41" i="18" s="1"/>
  <c r="Z51" i="18"/>
  <c r="AD51" i="18" s="1"/>
  <c r="AA51" i="18"/>
  <c r="AA38" i="18"/>
  <c r="Z38" i="18"/>
  <c r="Y10" i="18"/>
  <c r="Z9" i="18"/>
  <c r="AD47" i="18"/>
  <c r="AD34" i="18"/>
  <c r="Z21" i="18"/>
  <c r="AD21" i="18" s="1"/>
  <c r="AA21" i="18"/>
  <c r="Y22" i="18" s="1"/>
  <c r="Z49" i="18"/>
  <c r="AA49" i="18"/>
  <c r="Z48" i="18"/>
  <c r="AB48" i="18"/>
  <c r="AB49" i="18"/>
  <c r="Z13" i="18"/>
  <c r="AD13" i="18" s="1"/>
  <c r="AA13" i="18"/>
  <c r="AB9" i="18"/>
  <c r="AC10" i="18"/>
  <c r="AB10" i="18" s="1"/>
  <c r="V47" i="8"/>
  <c r="AH37" i="8"/>
  <c r="J37" i="8"/>
  <c r="V27" i="8"/>
  <c r="AH17" i="8"/>
  <c r="J17" i="8"/>
  <c r="V7" i="8"/>
  <c r="AB47" i="8"/>
  <c r="P37" i="8"/>
  <c r="AB27" i="8"/>
  <c r="P17" i="8"/>
  <c r="AB7" i="8"/>
  <c r="AH47" i="8"/>
  <c r="J47" i="8"/>
  <c r="V37" i="8"/>
  <c r="AH27" i="8"/>
  <c r="J27" i="8"/>
  <c r="V17" i="8"/>
  <c r="AH7" i="8"/>
  <c r="J7" i="8"/>
  <c r="P47" i="8"/>
  <c r="AB37" i="8"/>
  <c r="P27" i="8"/>
  <c r="AB17" i="8"/>
  <c r="P7" i="8"/>
  <c r="V51" i="8"/>
  <c r="AH41" i="8"/>
  <c r="J41" i="8"/>
  <c r="V31" i="8"/>
  <c r="AH21" i="8"/>
  <c r="J21" i="8"/>
  <c r="V11" i="8"/>
  <c r="AB51" i="8"/>
  <c r="P41" i="8"/>
  <c r="AB31" i="8"/>
  <c r="P21" i="8"/>
  <c r="AB11" i="8"/>
  <c r="AH51" i="8"/>
  <c r="J51" i="8"/>
  <c r="V41" i="8"/>
  <c r="AH31" i="8"/>
  <c r="J31" i="8"/>
  <c r="V21" i="8"/>
  <c r="AH11" i="8"/>
  <c r="J11" i="8"/>
  <c r="P51" i="8"/>
  <c r="AB41" i="8"/>
  <c r="P31" i="8"/>
  <c r="AB21" i="8"/>
  <c r="P11" i="8"/>
  <c r="AB50" i="8"/>
  <c r="P40" i="8"/>
  <c r="AB30" i="8"/>
  <c r="P20" i="8"/>
  <c r="AB10" i="8"/>
  <c r="AH50" i="8"/>
  <c r="J50" i="8"/>
  <c r="V40" i="8"/>
  <c r="AH30" i="8"/>
  <c r="J30" i="8"/>
  <c r="V20" i="8"/>
  <c r="AH10" i="8"/>
  <c r="J10" i="8"/>
  <c r="P50" i="8"/>
  <c r="AB40" i="8"/>
  <c r="P30" i="8"/>
  <c r="AB20" i="8"/>
  <c r="P10" i="8"/>
  <c r="V50" i="8"/>
  <c r="AH40" i="8"/>
  <c r="J40" i="8"/>
  <c r="V30" i="8"/>
  <c r="AH20" i="8"/>
  <c r="J20" i="8"/>
  <c r="V10" i="8"/>
  <c r="AH49" i="8"/>
  <c r="J49" i="8"/>
  <c r="V39" i="8"/>
  <c r="AH29" i="8"/>
  <c r="J29" i="8"/>
  <c r="V19" i="8"/>
  <c r="AH9" i="8"/>
  <c r="J9" i="8"/>
  <c r="P49" i="8"/>
  <c r="AB39" i="8"/>
  <c r="P29" i="8"/>
  <c r="AB19" i="8"/>
  <c r="P9" i="8"/>
  <c r="V49" i="8"/>
  <c r="AH39" i="8"/>
  <c r="J39" i="8"/>
  <c r="V29" i="8"/>
  <c r="AH19" i="8"/>
  <c r="J19" i="8"/>
  <c r="V9" i="8"/>
  <c r="AB49" i="8"/>
  <c r="P39" i="8"/>
  <c r="AB29" i="8"/>
  <c r="P19" i="8"/>
  <c r="AB9" i="8"/>
  <c r="AB46" i="8"/>
  <c r="P36" i="8"/>
  <c r="AB26" i="8"/>
  <c r="P16" i="8"/>
  <c r="AB6" i="8"/>
  <c r="AH46" i="8"/>
  <c r="J46" i="8"/>
  <c r="V36" i="8"/>
  <c r="AH26" i="8"/>
  <c r="J26" i="8"/>
  <c r="V16" i="8"/>
  <c r="AH6" i="8"/>
  <c r="J6" i="8"/>
  <c r="P46" i="8"/>
  <c r="AB36" i="8"/>
  <c r="P26" i="8"/>
  <c r="AB16" i="8"/>
  <c r="P6" i="8"/>
  <c r="V46" i="8"/>
  <c r="AH36" i="8"/>
  <c r="J36" i="8"/>
  <c r="V26" i="8"/>
  <c r="AH16" i="8"/>
  <c r="J16" i="8"/>
  <c r="V6" i="8"/>
  <c r="AB54" i="8"/>
  <c r="P44" i="8"/>
  <c r="AB34" i="8"/>
  <c r="P24" i="8"/>
  <c r="AB14" i="8"/>
  <c r="AH54" i="8"/>
  <c r="J54" i="8"/>
  <c r="V44" i="8"/>
  <c r="AH34" i="8"/>
  <c r="J34" i="8"/>
  <c r="V24" i="8"/>
  <c r="AH14" i="8"/>
  <c r="J14" i="8"/>
  <c r="P54" i="8"/>
  <c r="AB44" i="8"/>
  <c r="P34" i="8"/>
  <c r="AB24" i="8"/>
  <c r="P14" i="8"/>
  <c r="V54" i="8"/>
  <c r="AH44" i="8"/>
  <c r="J44" i="8"/>
  <c r="V34" i="8"/>
  <c r="AH24" i="8"/>
  <c r="J24" i="8"/>
  <c r="V14" i="8"/>
  <c r="AH53" i="8"/>
  <c r="J53" i="8"/>
  <c r="V43" i="8"/>
  <c r="AH33" i="8"/>
  <c r="J33" i="8"/>
  <c r="V23" i="8"/>
  <c r="AH13" i="8"/>
  <c r="J13" i="8"/>
  <c r="P53" i="8"/>
  <c r="AB43" i="8"/>
  <c r="P33" i="8"/>
  <c r="AB23" i="8"/>
  <c r="P13" i="8"/>
  <c r="V53" i="8"/>
  <c r="AH43" i="8"/>
  <c r="J43" i="8"/>
  <c r="V33" i="8"/>
  <c r="AH23" i="8"/>
  <c r="J23" i="8"/>
  <c r="V13" i="8"/>
  <c r="AB53" i="8"/>
  <c r="P43" i="8"/>
  <c r="AB33" i="8"/>
  <c r="P23" i="8"/>
  <c r="AB13" i="8"/>
  <c r="P48" i="8"/>
  <c r="AB38" i="8"/>
  <c r="P28" i="8"/>
  <c r="AB18" i="8"/>
  <c r="P8" i="8"/>
  <c r="V48" i="8"/>
  <c r="AH38" i="8"/>
  <c r="J38" i="8"/>
  <c r="V28" i="8"/>
  <c r="AH18" i="8"/>
  <c r="J18" i="8"/>
  <c r="V8" i="8"/>
  <c r="AB48" i="8"/>
  <c r="P38" i="8"/>
  <c r="AB28" i="8"/>
  <c r="P18" i="8"/>
  <c r="AB8" i="8"/>
  <c r="AH48" i="8"/>
  <c r="J48" i="8"/>
  <c r="V38" i="8"/>
  <c r="AH28" i="8"/>
  <c r="J28" i="8"/>
  <c r="V18" i="8"/>
  <c r="AH8" i="8"/>
  <c r="J8" i="8"/>
  <c r="V55" i="8"/>
  <c r="AH45" i="8"/>
  <c r="J45" i="8"/>
  <c r="V35" i="8"/>
  <c r="AH25" i="8"/>
  <c r="J25" i="8"/>
  <c r="V15" i="8"/>
  <c r="AB55" i="8"/>
  <c r="P45" i="8"/>
  <c r="AB35" i="8"/>
  <c r="P25" i="8"/>
  <c r="AB15" i="8"/>
  <c r="AH55" i="8"/>
  <c r="J55" i="8"/>
  <c r="V45" i="8"/>
  <c r="AH35" i="8"/>
  <c r="J35" i="8"/>
  <c r="V25" i="8"/>
  <c r="AH15" i="8"/>
  <c r="J15" i="8"/>
  <c r="P55" i="8"/>
  <c r="AB45" i="8"/>
  <c r="P35" i="8"/>
  <c r="AB25" i="8"/>
  <c r="P15" i="8"/>
  <c r="D16" i="18" l="1"/>
  <c r="D40" i="18"/>
  <c r="AC54" i="18"/>
  <c r="AB54" i="18" s="1"/>
  <c r="Y54" i="18"/>
  <c r="AD48" i="18"/>
  <c r="AD49" i="18"/>
  <c r="Z22" i="18"/>
  <c r="AD22" i="18" s="1"/>
  <c r="AA22" i="18"/>
  <c r="Y23" i="18" s="1"/>
  <c r="AD9" i="18"/>
  <c r="AA10" i="18"/>
  <c r="Z10" i="18"/>
  <c r="AD10" i="18" s="1"/>
  <c r="AB42" i="8"/>
  <c r="AH22" i="8"/>
  <c r="AH52" i="8"/>
  <c r="J22" i="8"/>
  <c r="J52" i="8"/>
  <c r="AH32" i="8"/>
  <c r="AB12" i="8"/>
  <c r="P32" i="8"/>
  <c r="AB52" i="8"/>
  <c r="AB22" i="8"/>
  <c r="V12" i="8"/>
  <c r="V42" i="8"/>
  <c r="P12" i="8"/>
  <c r="V52" i="8"/>
  <c r="J32" i="8"/>
  <c r="V32" i="8"/>
  <c r="P42" i="8"/>
  <c r="J42" i="8"/>
  <c r="AH12" i="8"/>
  <c r="P22" i="8"/>
  <c r="AH42" i="8"/>
  <c r="AB32" i="8"/>
  <c r="V22" i="8"/>
  <c r="P52" i="8"/>
  <c r="J12" i="8"/>
  <c r="W51" i="8"/>
  <c r="AI41" i="8"/>
  <c r="K41" i="8"/>
  <c r="W31" i="8"/>
  <c r="AI21" i="8"/>
  <c r="K21" i="8"/>
  <c r="W11" i="8"/>
  <c r="AC51" i="8"/>
  <c r="Q41" i="8"/>
  <c r="AC31" i="8"/>
  <c r="Q21" i="8"/>
  <c r="AC11" i="8"/>
  <c r="AI51" i="8"/>
  <c r="K51" i="8"/>
  <c r="W41" i="8"/>
  <c r="AI31" i="8"/>
  <c r="K31" i="8"/>
  <c r="W21" i="8"/>
  <c r="AI11" i="8"/>
  <c r="K11" i="8"/>
  <c r="Q51" i="8"/>
  <c r="AC41" i="8"/>
  <c r="Q31" i="8"/>
  <c r="AC21" i="8"/>
  <c r="Q11" i="8"/>
  <c r="AI53" i="8"/>
  <c r="K53" i="8"/>
  <c r="W43" i="8"/>
  <c r="AI33" i="8"/>
  <c r="K33" i="8"/>
  <c r="W23" i="8"/>
  <c r="AI13" i="8"/>
  <c r="K13" i="8"/>
  <c r="Q53" i="8"/>
  <c r="AC43" i="8"/>
  <c r="Q33" i="8"/>
  <c r="AC23" i="8"/>
  <c r="Q13" i="8"/>
  <c r="W53" i="8"/>
  <c r="AI43" i="8"/>
  <c r="K43" i="8"/>
  <c r="W33" i="8"/>
  <c r="AI23" i="8"/>
  <c r="K23" i="8"/>
  <c r="W13" i="8"/>
  <c r="AC53" i="8"/>
  <c r="Q43" i="8"/>
  <c r="AC33" i="8"/>
  <c r="Q23" i="8"/>
  <c r="AC13" i="8"/>
  <c r="AC50" i="8"/>
  <c r="Q40" i="8"/>
  <c r="AC30" i="8"/>
  <c r="Q20" i="8"/>
  <c r="AC10" i="8"/>
  <c r="AI50" i="8"/>
  <c r="K50" i="8"/>
  <c r="W40" i="8"/>
  <c r="AI30" i="8"/>
  <c r="K30" i="8"/>
  <c r="W20" i="8"/>
  <c r="AI10" i="8"/>
  <c r="K10" i="8"/>
  <c r="Q50" i="8"/>
  <c r="AC40" i="8"/>
  <c r="Q30" i="8"/>
  <c r="AC20" i="8"/>
  <c r="Q10" i="8"/>
  <c r="W50" i="8"/>
  <c r="AI40" i="8"/>
  <c r="K40" i="8"/>
  <c r="W30" i="8"/>
  <c r="AI20" i="8"/>
  <c r="K20" i="8"/>
  <c r="W10" i="8"/>
  <c r="W55" i="8"/>
  <c r="AI45" i="8"/>
  <c r="K45" i="8"/>
  <c r="W35" i="8"/>
  <c r="AI25" i="8"/>
  <c r="K25" i="8"/>
  <c r="W15" i="8"/>
  <c r="AC55" i="8"/>
  <c r="Q45" i="8"/>
  <c r="AC35" i="8"/>
  <c r="Q25" i="8"/>
  <c r="AC15" i="8"/>
  <c r="AI55" i="8"/>
  <c r="K55" i="8"/>
  <c r="W45" i="8"/>
  <c r="AI35" i="8"/>
  <c r="K35" i="8"/>
  <c r="W25" i="8"/>
  <c r="AI15" i="8"/>
  <c r="K15" i="8"/>
  <c r="Q55" i="8"/>
  <c r="AC45" i="8"/>
  <c r="Q35" i="8"/>
  <c r="AC25" i="8"/>
  <c r="Q15" i="8"/>
  <c r="AC54" i="8"/>
  <c r="Q44" i="8"/>
  <c r="AC34" i="8"/>
  <c r="Q24" i="8"/>
  <c r="AC14" i="8"/>
  <c r="AI54" i="8"/>
  <c r="K54" i="8"/>
  <c r="W44" i="8"/>
  <c r="AI34" i="8"/>
  <c r="K34" i="8"/>
  <c r="W24" i="8"/>
  <c r="AI14" i="8"/>
  <c r="K14" i="8"/>
  <c r="Q54" i="8"/>
  <c r="AC44" i="8"/>
  <c r="Q34" i="8"/>
  <c r="AC24" i="8"/>
  <c r="Q14" i="8"/>
  <c r="W54" i="8"/>
  <c r="AI44" i="8"/>
  <c r="K44" i="8"/>
  <c r="W34" i="8"/>
  <c r="AI24" i="8"/>
  <c r="K24" i="8"/>
  <c r="W14" i="8"/>
  <c r="AC46" i="8"/>
  <c r="Q36" i="8"/>
  <c r="AC26" i="8"/>
  <c r="Q16" i="8"/>
  <c r="AC6" i="8"/>
  <c r="AI46" i="8"/>
  <c r="K46" i="8"/>
  <c r="W36" i="8"/>
  <c r="AI26" i="8"/>
  <c r="K26" i="8"/>
  <c r="W16" i="8"/>
  <c r="AI6" i="8"/>
  <c r="K6" i="8"/>
  <c r="Q46" i="8"/>
  <c r="AC36" i="8"/>
  <c r="Q26" i="8"/>
  <c r="AC16" i="8"/>
  <c r="Q6" i="8"/>
  <c r="W46" i="8"/>
  <c r="AI36" i="8"/>
  <c r="K36" i="8"/>
  <c r="W26" i="8"/>
  <c r="AI16" i="8"/>
  <c r="K16" i="8"/>
  <c r="W6" i="8"/>
  <c r="D42" i="18" l="1"/>
  <c r="D17" i="18"/>
  <c r="Z54" i="18"/>
  <c r="AD54" i="18" s="1"/>
  <c r="AA54" i="18"/>
  <c r="AA23" i="18"/>
  <c r="Z23" i="18"/>
  <c r="AD23" i="18" s="1"/>
  <c r="AD55" i="8"/>
  <c r="R45" i="8"/>
  <c r="AD35" i="8"/>
  <c r="R25" i="8"/>
  <c r="AD15" i="8"/>
  <c r="AJ55" i="8"/>
  <c r="L55" i="8"/>
  <c r="X45" i="8"/>
  <c r="AJ35" i="8"/>
  <c r="L35" i="8"/>
  <c r="X25" i="8"/>
  <c r="AJ15" i="8"/>
  <c r="L15" i="8"/>
  <c r="R55" i="8"/>
  <c r="AD45" i="8"/>
  <c r="R35" i="8"/>
  <c r="AD25" i="8"/>
  <c r="R15" i="8"/>
  <c r="X55" i="8"/>
  <c r="AJ45" i="8"/>
  <c r="L45" i="8"/>
  <c r="X35" i="8"/>
  <c r="AJ25" i="8"/>
  <c r="L25" i="8"/>
  <c r="X15" i="8"/>
  <c r="AJ46" i="8"/>
  <c r="L46" i="8"/>
  <c r="X36" i="8"/>
  <c r="AJ26" i="8"/>
  <c r="L26" i="8"/>
  <c r="X16" i="8"/>
  <c r="AJ6" i="8"/>
  <c r="L6" i="8"/>
  <c r="R46" i="8"/>
  <c r="AD36" i="8"/>
  <c r="R26" i="8"/>
  <c r="AD16" i="8"/>
  <c r="R6" i="8"/>
  <c r="X46" i="8"/>
  <c r="AJ36" i="8"/>
  <c r="L36" i="8"/>
  <c r="X26" i="8"/>
  <c r="AJ16" i="8"/>
  <c r="L16" i="8"/>
  <c r="X6" i="8"/>
  <c r="AD46" i="8"/>
  <c r="R36" i="8"/>
  <c r="AD26" i="8"/>
  <c r="R16" i="8"/>
  <c r="AD6" i="8"/>
  <c r="AJ50" i="8"/>
  <c r="L50" i="8"/>
  <c r="X40" i="8"/>
  <c r="AJ30" i="8"/>
  <c r="L30" i="8"/>
  <c r="X20" i="8"/>
  <c r="AJ10" i="8"/>
  <c r="L10" i="8"/>
  <c r="R50" i="8"/>
  <c r="AD40" i="8"/>
  <c r="R30" i="8"/>
  <c r="AD20" i="8"/>
  <c r="R10" i="8"/>
  <c r="X50" i="8"/>
  <c r="AJ40" i="8"/>
  <c r="L40" i="8"/>
  <c r="X30" i="8"/>
  <c r="AJ20" i="8"/>
  <c r="L20" i="8"/>
  <c r="X10" i="8"/>
  <c r="AD50" i="8"/>
  <c r="R40" i="8"/>
  <c r="AD30" i="8"/>
  <c r="R20" i="8"/>
  <c r="AD10" i="8"/>
  <c r="AB30" i="18"/>
  <c r="AD30" i="18" s="1"/>
  <c r="AB38" i="18"/>
  <c r="AD38" i="18" s="1"/>
  <c r="AD37" i="18"/>
  <c r="D18" i="18" l="1"/>
  <c r="D45" i="18"/>
  <c r="Y55" i="18"/>
  <c r="AA55" i="18" s="1"/>
  <c r="D46" i="18" l="1"/>
  <c r="D19" i="18"/>
  <c r="Z55" i="18"/>
  <c r="AD55" i="18" s="1"/>
  <c r="D20" i="18" l="1"/>
  <c r="D47" i="18"/>
  <c r="D50" i="18" l="1"/>
  <c r="D21" i="18"/>
  <c r="D23" i="18"/>
  <c r="D24" i="18" l="1"/>
  <c r="D22" i="18"/>
  <c r="D52" i="18"/>
  <c r="D55" i="18" l="1"/>
  <c r="D25" i="18"/>
  <c r="D26" i="18" l="1"/>
  <c r="D30" i="18" l="1"/>
  <c r="D32" i="18" l="1"/>
  <c r="D33" i="18" l="1"/>
  <c r="D34" i="18" l="1"/>
  <c r="D35" i="18"/>
  <c r="AC32" i="18"/>
  <c r="AB32" i="18"/>
  <c r="AD3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Erika Yohana Parra</author>
  </authors>
  <commentList>
    <comment ref="I6" authorId="0" shapeId="0" xr:uid="{00000000-0006-0000-0000-000001000000}">
      <text>
        <r>
          <rPr>
            <sz val="9"/>
            <color indexed="81"/>
            <rFont val="Tahoma"/>
            <family val="2"/>
          </rPr>
          <t xml:space="preserve">Muy Alta: La actividad se realiza más de 5000 veces al año.
Alta: La actividad se realiza entre 500 a 5000 veces al año.
Media: La actividad se realiza entre 25 a 500 veces al año.
Baja: La actividad se realiza entre 5 a 24 veces al año.
Muy Baja: La actividad se realiza entre 1 a 4 veces al año.
</t>
        </r>
      </text>
    </comment>
    <comment ref="L6" authorId="0" shapeId="0" xr:uid="{00000000-0006-0000-0000-000002000000}">
      <text>
        <r>
          <rPr>
            <b/>
            <sz val="9"/>
            <color indexed="81"/>
            <rFont val="Tahoma"/>
            <family val="2"/>
          </rPr>
          <t>Financiero</t>
        </r>
        <r>
          <rPr>
            <sz val="9"/>
            <color indexed="81"/>
            <rFont val="Tahoma"/>
            <family val="2"/>
          </rPr>
          <t xml:space="preserve"> Nivel de pérdidas económicas
</t>
        </r>
        <r>
          <rPr>
            <b/>
            <sz val="9"/>
            <color indexed="81"/>
            <rFont val="Tahoma"/>
            <family val="2"/>
          </rPr>
          <t>Reputaciona</t>
        </r>
        <r>
          <rPr>
            <sz val="9"/>
            <color indexed="81"/>
            <rFont val="Tahoma"/>
            <family val="2"/>
          </rPr>
          <t xml:space="preserve">l Nivel de pérdida de la confianza de los grupos de valor en la entidad
</t>
        </r>
        <r>
          <rPr>
            <b/>
            <sz val="9"/>
            <color indexed="81"/>
            <rFont val="Tahoma"/>
            <family val="2"/>
          </rPr>
          <t>Legal / Regulatorio</t>
        </r>
        <r>
          <rPr>
            <sz val="9"/>
            <color indexed="81"/>
            <rFont val="Tahoma"/>
            <family val="2"/>
          </rPr>
          <t xml:space="preserve"> Nivel de incumplimiento de normas y regulaciones a las que está sometida la entidad.
</t>
        </r>
        <r>
          <rPr>
            <b/>
            <sz val="9"/>
            <color indexed="81"/>
            <rFont val="Tahoma"/>
            <family val="2"/>
          </rPr>
          <t>Contractua</t>
        </r>
        <r>
          <rPr>
            <sz val="9"/>
            <color indexed="81"/>
            <rFont val="Tahoma"/>
            <family val="2"/>
          </rPr>
          <t xml:space="preserve">l Impactos asociados al incumplimiento de cláusulas en obligaciones contractuales.
</t>
        </r>
        <r>
          <rPr>
            <b/>
            <sz val="9"/>
            <color indexed="81"/>
            <rFont val="Tahoma"/>
            <family val="2"/>
          </rPr>
          <t>Misional</t>
        </r>
        <r>
          <rPr>
            <sz val="9"/>
            <color indexed="81"/>
            <rFont val="Tahoma"/>
            <family val="2"/>
          </rPr>
          <t xml:space="preserve"> Nivel de incumplimiento o impacto percibido por imposibilidad de cumplir los objetivos y obligaciones misionales.</t>
        </r>
      </text>
    </comment>
    <comment ref="M6" authorId="0" shapeId="0" xr:uid="{00000000-0006-0000-0000-000003000000}">
      <text>
        <r>
          <rPr>
            <b/>
            <sz val="9"/>
            <color indexed="81"/>
            <rFont val="Tahoma"/>
            <family val="2"/>
          </rPr>
          <t>Catastrófico:</t>
        </r>
        <r>
          <rPr>
            <sz val="9"/>
            <color indexed="81"/>
            <rFont val="Tahoma"/>
            <family val="2"/>
          </rPr>
          <t xml:space="preserve"> Pérdida económica superior a 5000 SMLV
</t>
        </r>
        <r>
          <rPr>
            <b/>
            <sz val="9"/>
            <color indexed="81"/>
            <rFont val="Tahoma"/>
            <family val="2"/>
          </rPr>
          <t xml:space="preserve">Mayor: </t>
        </r>
        <r>
          <rPr>
            <sz val="9"/>
            <color indexed="81"/>
            <rFont val="Tahoma"/>
            <family val="2"/>
          </rPr>
          <t xml:space="preserve">Pérdida económica de 3001 hasta 5000 SMLV
</t>
        </r>
        <r>
          <rPr>
            <b/>
            <sz val="9"/>
            <color indexed="81"/>
            <rFont val="Tahoma"/>
            <family val="2"/>
          </rPr>
          <t xml:space="preserve">Moderado: </t>
        </r>
        <r>
          <rPr>
            <sz val="9"/>
            <color indexed="81"/>
            <rFont val="Tahoma"/>
            <family val="2"/>
          </rPr>
          <t xml:space="preserve">Pérdida económica de 2001 hasta 3000 SMLV
</t>
        </r>
        <r>
          <rPr>
            <b/>
            <sz val="9"/>
            <color indexed="81"/>
            <rFont val="Tahoma"/>
            <family val="2"/>
          </rPr>
          <t xml:space="preserve">Menor: </t>
        </r>
        <r>
          <rPr>
            <sz val="9"/>
            <color indexed="81"/>
            <rFont val="Tahoma"/>
            <family val="2"/>
          </rPr>
          <t xml:space="preserve">Pérdida económica de 1001 hasta 2000 SMLV
</t>
        </r>
        <r>
          <rPr>
            <b/>
            <sz val="9"/>
            <color indexed="81"/>
            <rFont val="Tahoma"/>
            <family val="2"/>
          </rPr>
          <t xml:space="preserve">Leve: </t>
        </r>
        <r>
          <rPr>
            <sz val="9"/>
            <color indexed="81"/>
            <rFont val="Tahoma"/>
            <family val="2"/>
          </rPr>
          <t xml:space="preserve">Pérdida económica hasta 1000 SMLV
</t>
        </r>
        <r>
          <rPr>
            <b/>
            <sz val="9"/>
            <color indexed="81"/>
            <rFont val="Tahoma"/>
            <family val="2"/>
          </rPr>
          <t xml:space="preserve">
Catastrófico: </t>
        </r>
        <r>
          <rPr>
            <sz val="9"/>
            <color indexed="81"/>
            <rFont val="Tahoma"/>
            <family val="2"/>
          </rPr>
          <t xml:space="preserve">Deterioro de imagen a nivel Nacional con efecto publicitario sostenido a nivel Nacional
</t>
        </r>
        <r>
          <rPr>
            <b/>
            <sz val="9"/>
            <color indexed="81"/>
            <rFont val="Tahoma"/>
            <family val="2"/>
          </rPr>
          <t xml:space="preserve">Mayor: </t>
        </r>
        <r>
          <rPr>
            <sz val="9"/>
            <color indexed="81"/>
            <rFont val="Tahoma"/>
            <family val="2"/>
          </rPr>
          <t xml:space="preserve">Deterioro de imagen con efecto publicitario sostenido a nivel Territorial.
</t>
        </r>
        <r>
          <rPr>
            <b/>
            <sz val="9"/>
            <color indexed="81"/>
            <rFont val="Tahoma"/>
            <family val="2"/>
          </rPr>
          <t xml:space="preserve">Moderado: </t>
        </r>
        <r>
          <rPr>
            <sz val="9"/>
            <color indexed="81"/>
            <rFont val="Tahoma"/>
            <family val="2"/>
          </rPr>
          <t xml:space="preserve">Deterioro de imagen con algunos usuarios de relevancia frente a cumplimiento de objetivos
</t>
        </r>
        <r>
          <rPr>
            <b/>
            <sz val="9"/>
            <color indexed="81"/>
            <rFont val="Tahoma"/>
            <family val="2"/>
          </rPr>
          <t xml:space="preserve">Menor: </t>
        </r>
        <r>
          <rPr>
            <sz val="9"/>
            <color indexed="81"/>
            <rFont val="Tahoma"/>
            <family val="2"/>
          </rPr>
          <t xml:space="preserve">De conocimiento general de la entidad a nivel interno, Gerencia General, y Comités
</t>
        </r>
        <r>
          <rPr>
            <b/>
            <sz val="9"/>
            <color indexed="81"/>
            <rFont val="Tahoma"/>
            <family val="2"/>
          </rPr>
          <t xml:space="preserve">Menor: </t>
        </r>
        <r>
          <rPr>
            <sz val="9"/>
            <color indexed="81"/>
            <rFont val="Tahoma"/>
            <family val="2"/>
          </rPr>
          <t>Solo de conocimiento de algunos funcionarios.</t>
        </r>
      </text>
    </comment>
    <comment ref="S7" authorId="0" shapeId="0" xr:uid="{00000000-0006-0000-0000-000004000000}">
      <text>
        <r>
          <rPr>
            <sz val="9"/>
            <color indexed="81"/>
            <rFont val="Tahoma"/>
            <family val="2"/>
          </rPr>
          <t xml:space="preserve">Preventivo
Detectivo
Correctivo.
</t>
        </r>
      </text>
    </comment>
    <comment ref="T7" authorId="0" shapeId="0" xr:uid="{00000000-0006-0000-0000-000005000000}">
      <text>
        <r>
          <rPr>
            <sz val="9"/>
            <color indexed="81"/>
            <rFont val="Tahoma"/>
            <family val="2"/>
          </rPr>
          <t>Automático
Manual.</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<sst xmlns="http://schemas.openxmlformats.org/spreadsheetml/2006/main" count="1277" uniqueCount="615">
  <si>
    <t>MAPA DE RIESGOS FONDO DE DESARROLLO DE PROYECTOS DE CUNDINAMARCA 2025</t>
  </si>
  <si>
    <t>Código: PE-FR-03</t>
  </si>
  <si>
    <t>Versión: 01</t>
  </si>
  <si>
    <t>Fecha: 03 de enero de 2022</t>
  </si>
  <si>
    <t>PRIMERA LÍNEA DE DEFENSA</t>
  </si>
  <si>
    <t>SEGUNDA LÍNEA DE DEFENSA</t>
  </si>
  <si>
    <t>TERCERA LÍNEA DE DEFENSA</t>
  </si>
  <si>
    <t>Identificación del riesgo</t>
  </si>
  <si>
    <t>Análisis del riesgo inherente</t>
  </si>
  <si>
    <t>Evaluación del riesgo - Valoración de los controles</t>
  </si>
  <si>
    <t>Evaluación del riesgo - Nivel del riesgo residual</t>
  </si>
  <si>
    <t>Plan de Acción</t>
  </si>
  <si>
    <t>Seguimiento por parte del líder de proceso</t>
  </si>
  <si>
    <t>Seguimiento de Planeación Primer Semestre</t>
  </si>
  <si>
    <t>Seguimiento Oficina de Control Interno</t>
  </si>
  <si>
    <t>Proceso</t>
  </si>
  <si>
    <t>Objetivo</t>
  </si>
  <si>
    <t>Alcance</t>
  </si>
  <si>
    <t xml:space="preserve">Referencia </t>
  </si>
  <si>
    <t>Causa Inmediata</t>
  </si>
  <si>
    <t>Causa Raíz</t>
  </si>
  <si>
    <t>Descripción del Riesgo</t>
  </si>
  <si>
    <t>Clasificación del Riesgo</t>
  </si>
  <si>
    <t>Frecuencia con la cual se realiza la actividad</t>
  </si>
  <si>
    <t>Probabilidad Inherente</t>
  </si>
  <si>
    <t>%</t>
  </si>
  <si>
    <t>Impacto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</si>
  <si>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</si>
  <si>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</si>
  <si>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</si>
  <si>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</si>
  <si>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</si>
  <si>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</si>
  <si>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</si>
  <si>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</si>
  <si>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</si>
  <si>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</si>
  <si>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</si>
  <si>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 xml:space="preserve">Dependencia </t>
  </si>
  <si>
    <t>Responsable</t>
  </si>
  <si>
    <t>Frecuencia</t>
  </si>
  <si>
    <t>Tipo</t>
  </si>
  <si>
    <t>Implementación</t>
  </si>
  <si>
    <t>Calificación</t>
  </si>
  <si>
    <t>Documentación</t>
  </si>
  <si>
    <t>Evidencia</t>
  </si>
  <si>
    <t>Estado</t>
  </si>
  <si>
    <t>Evaluación Independiente</t>
  </si>
  <si>
    <t>Evaluar la eficacia y eficiencia del Sistema de Control Interno del FONDECUN, mediante una metodología independiente, objetiva y oportuna a través de seguimientos y auditorias que permitan generar alertas tempranas que contribuyan con el mejoramiento continuo en la gestión Institucional de acuerdo con el Plan Anual de Auditorias y Seguimientos de cada vigencia</t>
  </si>
  <si>
    <t>El proceso inicia con la planificación de la evaluación al Sistema de Control Interno y termina con la verificación de la implementación de las acciones de mejora.</t>
  </si>
  <si>
    <t>No realizar la evaluación del Sistema de Control Interno SCI en el desarrollo de actividades de auditoría y seguimiento</t>
  </si>
  <si>
    <t>Falta de ejecución del programa de auditorías internas</t>
  </si>
  <si>
    <t>Posibilidad de afectar la imagen del reputacional FONDO por incumplimiento a la evaluación del  del Sistema de Control Interno, debido a la falta de ejecución del programa de auditorías internas</t>
  </si>
  <si>
    <t>Ejecución y Administración de procesos</t>
  </si>
  <si>
    <t>Reputacional y Misional</t>
  </si>
  <si>
    <t>Menor</t>
  </si>
  <si>
    <t>Mediante desarrollo del comité de coordinación de control interno, aprobar el Plan Anual de Auditoría basado en riesgos, con programación de presentación de informes de seguimiento y control a su ejecución, la presentación de recomendaciones mediante el desarrollo de las sesiones ordinarias, dejando registro en las respectivas actas.</t>
  </si>
  <si>
    <t>Preventivo</t>
  </si>
  <si>
    <t>Manual</t>
  </si>
  <si>
    <t>Documentado</t>
  </si>
  <si>
    <t>Continua</t>
  </si>
  <si>
    <t>Con Registro</t>
  </si>
  <si>
    <t>Reducir (mitigar)</t>
  </si>
  <si>
    <t>1. Programar y socializar las sesiones del Comité de Coordinación de Control Interno, dejando registro de la gestión.
2. Socializar a los integrantes del Comité de Coordinación de Control Interno el estado de ejecución de las actividades que evidencien el grado de cumplimiento al plan anual de auditoría basada en riesgos y su impacto frente a la estructura del SCI.
3. Realizar seguimiento al estado de cumplimiento de los compromisos adquiridos en cada sesión del CCCI.</t>
  </si>
  <si>
    <t>Oficina Asesora de Control Interno</t>
  </si>
  <si>
    <t>Jefe Oficina de Control Interno</t>
  </si>
  <si>
    <t>Semestral</t>
  </si>
  <si>
    <t>Se valido mediante comité coordinador de control interno el programa de auditoría para la vigencia 2025 mediante acta No. 1 y se realiza seguimiento al mismo mediante reuniones de comité para verificar su cumplimiento en la vigencia, se han desarrollado a corte 30 de junio  4  reuniones de comité y se han adelantado 4 auditorías de las 5 programadas para la vigencia 2025.
1. La oficina de control interno revisa y  analiza con los procesos auditados en mesas de trabajo  y socializa los hallazgos de auditoría generando el respectivo pre informe final de auditoría.
2. La oficina de control interno en el comité presentara al CCCI, el estado de avance sobre el cumplimiento de los planes de mejoramiento, generados de los Informes de auditoría de la vigencia 2025 y de la Contraloría de Cundinamarca.</t>
  </si>
  <si>
    <t xml:space="preserve">Se evidencia como cumplimiento a los controles el desarrollo de las 4 sesiones del Comité de Coordinación de Control Interno. En cada sesión se socializó el estado de avance del Plan Anual de Auditoría 2025, aprobado en la primera sesión, destacando el cumplimiento del 100 % de las auditorías previstas para el semestre y su impacto frente al Sistema de Control Interno. Así mismo, se realizó seguimiento a los compromisos adquiridos en cada comité, los cuales quedaron registrados en las respectivas actas, incluyendo la reprogramación de auditorías y acciones derivadas de hallazgos. Con base en lo anterior, se concluye que los controles definidos se ejecutaron conforme a lo previsto. </t>
  </si>
  <si>
    <t>OK</t>
  </si>
  <si>
    <t xml:space="preserve">Aplicar el procedimiento de auditorías internas, dejando constancia en los formatos aprobados por el proceso. </t>
  </si>
  <si>
    <t xml:space="preserve">1. Validar el programa de auditoría para la vigencia, verificando su cumplimiento sobre la vigencia.
2. Revisar,  analizar y socializar los hallazgos de auditoría generando el respectivo pre informe.
3. Verificar las controversias presentadas por el responsable del proceso y genera el informe final de auditoría
4. Presentar mediante desarrollo del CCCI, el estado de avance sobre el cumplimiento de los planes de mejoramiento, generando el respectivo Informe  
</t>
  </si>
  <si>
    <t>Oficina de control Interno</t>
  </si>
  <si>
    <t>Se elaboro el programa anual de auditorías internas de la vigencia 2025, aprobado por el comité de control interno. En la vigencia se programaron 5 auditorías basadas en riesgos. Acta No.1- del 13 de enero 2025s.
Se valido mediante comité de control interno el cumplimiento programa de auditoría para la vigencia mediante actas No. 2 y 3.
1. Se programaron 3 sesiones del Comité de Coordinación de Control Interno, dejando registro de la gestión mediane las respectivas actas de comité. Actas No.1, 2, 3 y 4. 
2. Se realizo socialización a los integrantes del Comité de Coordinación de Control Interno el estado de ejecución de las actividades que evidencien el grado de cumplimiento al plan anual de auditoría basada en riesgos y su impacto frente a la estructura del SCI.
3. Se realiza seguimiento al estado de cumplimiento de los compromisos adquiridos en cada sesión del CCCI.</t>
  </si>
  <si>
    <t xml:space="preserve">Según la verificación del mapa de riesgos del proceso de Control Interno y con base en las evidencias reportadas, se confirma el cumplimiento de los controles definidos. La Oficina de Control Interno elaboró y validó el Programa Anual de Auditorías 2025, aprobado mediante el Acta No. 1 del CCCI, con seguimiento evidenciado en las actas Nos. 2, 3 y 4, donde se registran tres reuniones y la ejecución de cuatro de cinco auditorías programadas. Entre la evidencia también se encuentra el Informe Final de Auditoría del proceso de Gestión Tecnológica (MSPI) del 02/05/2025, con la identificación de 17 hallazgos que requieren planes de mejoramiento. 
Por último, la OCI mediante la seción No.4-2025 del CCCI solicitó modificar el Plan de Auditoría para ajustar fechas de auditorías críticas, como las de Gestión Jurídica y Contractual, la Gestión Comercial, y de comunicaciones para el mes de noviembre, así como ampliar el plazo de seguimiento al MSPI. </t>
  </si>
  <si>
    <t>Realizar seguimiento mensual al cumplimiento de las actividades definidas en el Plan Anual de Auditoría conforme al objetivo y alcances definidos en el Plan Anual de Auditorías, registrando sobre los estado de cumplimiento conforme a las estructura del Sistema de control Interno.</t>
  </si>
  <si>
    <t>1. Presentar el avance al cumplimiento de las actividades asignadas de acuerdo al plan anual de auditoría.</t>
  </si>
  <si>
    <t xml:space="preserve">
1. Se programaron 3 sesiones del Comité de Coordinación de Control Interno, dejando registro de la gestión mediane las respectivas actas de comité. Actas No.1 ,2, 3 y 4. 
2. Se realizo socialización a los integrantes del Comité de Coordinación de Control Interno el estado de ejecución de las actividades que evidencien el grado de cumplimiento al plan anual de auditoría basada en riesgos y su impacto frente a la estructura del SCI.</t>
  </si>
  <si>
    <t>Con base en la revisión documental, se evidencia la realización de cuatro sesiones del Comité de Coordinación de Control Interno (CCCI), conforme a lo establecido, con actas debidamente suscritas (Actas Nos. 1, 2, 3 y 4). En dichas sesiones, se presentó el estado de ejecución de las auditorías programadas y se socializó su impacto frente a la estructura del Sistema de Control Interno (SCI), dando cumplimiento al objetivo de seguimiento y comunicación de los avances del plan. Las evidencias soportan la trazabilidad del seguimiento y permiten concluir que el control se ejecuta conforme a lo previsto, promoviendo la mejora continua y la transparencia en el desarrollo de las auditorías internas.</t>
  </si>
  <si>
    <t>Falta de seguimiento al cronograma de informes</t>
  </si>
  <si>
    <t xml:space="preserve"> incumpliendo a la presentación de informes requeridos por entes externos </t>
  </si>
  <si>
    <t>Posibilidad de Pérdida reputacional por hallazgos de los organismos de control o notificación de entidades externas debido a la presentación fuera de términos de los informes de ley</t>
  </si>
  <si>
    <t xml:space="preserve">El jefe de control interno revisa el tablero de control de informes del plan anual de auditoria y seguimiento con el fin de asegurar la presentación de informes en los términos de ley </t>
  </si>
  <si>
    <t>1. Realizar seguimiento al formato de rendición de informes</t>
  </si>
  <si>
    <t>Anual</t>
  </si>
  <si>
    <t>El jefe de control interno revisa el tablero de control de informes del plan anual de auditoría y seguimiento con el fin de asegurar la presentación de informes en los términos de ley los cuales se presentaron en la vigencia 2025, en los términos de ley.</t>
  </si>
  <si>
    <t>Con base en la revisión realizada, se evidencia que la Oficina de Control Interno ha implementado un tablero de control que permite monitorear la presentación oportuna de los informes conforme a los términos legales establecidos. Durante la vigencia 2025, los informes programados han sido presentados en tiempo y forma, de acuerdo con lo previsto. Esta práctica permite garantizar la trazabilidad, la transparencia y el cumplimiento normativo, consolidando la eficacia del Sistema de Control Interno.</t>
  </si>
  <si>
    <t xml:space="preserve">Planeación Estratégica </t>
  </si>
  <si>
    <t>Establecer e implementar los lineamientos estratégicos y de operación del Fondo, mediante procesos de planeación y mejoramiento continuo, para el cumplimiento de los objetivos institucionales</t>
  </si>
  <si>
    <t>Desde el análisis del contexto estratégico del Fondo, hasta la implementación y rendición de informes sobre las acciones para el mejoramiento institucional</t>
  </si>
  <si>
    <t xml:space="preserve"> Falta de seguimiento al  Modelo Integrado de Planeación y Gestión - MIPG.</t>
  </si>
  <si>
    <t>Insuficiente implementación de mecanismos para garantizar el seguimiento adecuado al Modelo Integrado de Planeación y Gestión en Fondecun.</t>
  </si>
  <si>
    <t xml:space="preserve">Posibilidad de incumplir el Decreto 1499 de 2017  emitido por el Departamento Administrativo de la Función Pública debido a la falta de seguimiento al  Modelo Integrado de Planeación y Gestión - MIPG, o disminutir el Indice de Desepeño Institucional. </t>
  </si>
  <si>
    <t>Reputacional</t>
  </si>
  <si>
    <t>Leve</t>
  </si>
  <si>
    <t>Rendir el formulario único de Reportes y Avances de Gestión - FURAG el cual es un registro administrativo creado con el propósito de recolectar datos sobre el avance en la implementación de las políticas de gestión y desempeño institucional que hacen parte del Modelo Integrado de Planeación y Gestión</t>
  </si>
  <si>
    <t>1. Rendir en el aplicativo del Departamento de la Función Pública el formulario único de Reportes y Avances de Gestión - FURAG</t>
  </si>
  <si>
    <t>Subgerencia Administrativa y Financiera</t>
  </si>
  <si>
    <t>Responsable de Planeación</t>
  </si>
  <si>
    <t>Como parte del seguimiento a la actividad de rendir el Formulario Único de Reportes y Avances de Gestión – FURAG, se evidencia que la responsable del proceso de planeación realizó el reporte al Departamento Administrativo de la Función Pública (DAFP) en el mes de abril de 2025, conforme a los lineamientos establecidos. Para ello, se emitió una circular interna en la que se definieron los lineamientos para la consolidación de la información, se designaron los líderes de proceso responsables de cada componente y se estableció un cronograma de trabajo. En cumplimiento de este proceso, la información fue rendida oportunamente ante el DAFP y como evidencia se cuenta con el certificado de presentación del FURAG, emitido el 12 de abril de 2025.</t>
  </si>
  <si>
    <t xml:space="preserve">Realizar seguimiento  al cumplimiento de las actividades definidas en el Plan de trabajo de MIPG conforme al objetivo de las políticas  y dimensiones del modelo </t>
  </si>
  <si>
    <t>2. Elaborar el plan de mejoramiento de acuerdo a los resultados de FURAG y Realizar seguimiento al Plan de Trabajo de MIPG.</t>
  </si>
  <si>
    <t>Como parte del seguimiento a la actividad de elaboración y seguimiento del Plan de Mejoramiento de MIPG, la profesional especializada de planeación con apoyo de los líderes de proceso, formuló durante el último trimestre del año 2024 el plan de mejoramiento institucional. Este fue construido con base en los resultados del FURAG 2023 y los autodiagnósticos realizados durante la vigencia 2024. El plan se comenzó a implementar en diciembre de 2024 y su primer seguimiento se efectuó con corte al 30 de marzo de 2025. El segundo seguimiento, correspondiente al avance a junio de 2025, el cual se encuentra en curso y fue solicitado mediante memorando PLA-25-10 fechado el 17 de junio de 2025. Estas acciones permiten hacer seguimiento permanente al cumplimiento del plan de trabajo de MIPG conforme a lo previsto.</t>
  </si>
  <si>
    <t>No contar con el establecimiento de metas claras en el plan de acción para la vigencia</t>
  </si>
  <si>
    <t>Falta de definición de metas claras y específicas en el plan de acción para la vigencia</t>
  </si>
  <si>
    <t>Posibilidad de incumplir las metas establecidas en el plan de acción de la vigencia, derivado de no contar con el establecimiento de metas claras en el plan y deficiencias en la metodología aplicada para el seguimiento y validación del cumplimiento de dichas metas.</t>
  </si>
  <si>
    <t>Económico y Reputacional</t>
  </si>
  <si>
    <t>Establecer la frecuencia de seguimiento al plan de acción de la vigencia estableciendo canales de comunicación efectivos y mecanismos de consolidación de la información. Solicitar previamente la información necesaria para el seguimiento y revisar el cumplimiento, contrastándolo con evidencias junto a cada líder de proceso.</t>
  </si>
  <si>
    <t>1. Realizar seguimiento sobre el estado de cumplimiento de las actividades del plan de acción, validando la oportunidad e impacto sobre el cumplimiento de las metas.</t>
  </si>
  <si>
    <t>La profesional especializada en planeación en articulación con todos los líderes de proceso, elaboró el Plan de Acción de la vigencia 2025, el cual fue aprobado por el Comité Institucional de Gestión y Desempeño mediante la Carta N.º 1 del 31 de enero de 2025, estableciendo un seguimiento trimestral. El primer seguimiento, con corte a marzo de 2025 evidenció un cumplimiento promedio general del 98%. Todos los procesos cumplieron al 100% sus actividades, con excepción de la Subgerencia Técnica, cuya actividad de liquidación de contratos interadministrativos no fue ejecutada, lo que redujo su cumplimiento del proceso al 90%. El segundo seguimiento está programado con corte al 30 de junio y fue solicitado mediante memorando PLA-25-12 del 24 de junio de 2025.</t>
  </si>
  <si>
    <t>Gestión Comercial y Comunicaciones</t>
  </si>
  <si>
    <t>Lograr el posicionamiento y reconocimiento del FONDO por medio del desarrollo de acciones y estrategias de comunicación y de oferta de los servicios del FONDO, logrando un acuerdo contractual</t>
  </si>
  <si>
    <t>Desde la planificación de la gestión de comunicaciones internas y externas del FONDO contemplando las acciones comunicativas y de atención a PQRSDF, hasta la definición e implementación de acciones de mejoramiento conforme al seguimiento de las estrategias de comunicación.</t>
  </si>
  <si>
    <t xml:space="preserve">Falta de seguimiento y revisión a la información a publicar. </t>
  </si>
  <si>
    <t xml:space="preserve">
 Falta de definición de metas claras y específicas en el plan de acción para la vigencia, así como ausencia de protocolos que permitan brindar información veraz, pertinente, oportuna y por canales idóneos.
</t>
  </si>
  <si>
    <t>Posibilidad de afectar la imagen del FONDO debido a la pérdida de confianza institucional por falta de veracidad, oportunidad y claridad en la comunicación y publicación de información a los grupos de interés respecto a la gestión del FONDO.</t>
  </si>
  <si>
    <t>Revisión por el responsable de la información antes de ser publicada,</t>
  </si>
  <si>
    <t xml:space="preserve">1. Revisión y validación de información previa a su publicación o a su divulgación. </t>
  </si>
  <si>
    <t>Responsable TIC</t>
  </si>
  <si>
    <t>Enero a diciembre de cada vigencia</t>
  </si>
  <si>
    <t>Estructuración, Gerencia y Administración de Proyectos</t>
  </si>
  <si>
    <t>Desarrollar proyectos mediante la identificación, programación, estructuración, administración, instrucción, gerencia y validación,  para entidades del orden municipal, distrital, departamental, nacional y multilateral.</t>
  </si>
  <si>
    <t>Desde la planificación y desarrollo de acciones para la ejecución de proyectos, hasta la entrega a satisfacción por parte de los clientes del Fondo</t>
  </si>
  <si>
    <t>Definir propuestas técnico- económicas para la suscripción y ejecución de contratos interadministrativos sin el cumplimiento de requisitos.</t>
  </si>
  <si>
    <t>Deficiente análisis del entorno interno y externo del Fondo para decidir el desarrollo de los proyectos.</t>
  </si>
  <si>
    <t>Posibilidad de afectar a la entidad debido al deficiente análisis el entorno interno y externo del Fondo para decidir el desarrollo y viabilización de los proyectos, definiendo propuestas técnico- económicas para la suscripción y ejecución de contratos interadministrativos sin el cumplimiento de requisitos.</t>
  </si>
  <si>
    <t>Misional</t>
  </si>
  <si>
    <t>Elaboración de la ficha técnica para aprobación ante el Comité de Negocios, previo análisis del entorno interno y externo del Fondo para decidir el desarrollo del proyecto.</t>
  </si>
  <si>
    <t>1.Seguimiento al cumplimiento de controles en la elaboración de la ficha técnica para aprobación ante el Comité de Negocios, previo análisis del entorno interno y externo del Fondo para decidir el desarrollo del proyecto.</t>
  </si>
  <si>
    <t>Oficina Asesora Jurídica</t>
  </si>
  <si>
    <t>Jefe Oficina Asesora Jurídica</t>
  </si>
  <si>
    <t xml:space="preserve">Falta de seguimiento en la ejecución de los proyectos </t>
  </si>
  <si>
    <t xml:space="preserve">Deficiente planeación, estimación de costos, seguimiento y monitoreo de los proyectos suscritos por Fondecun. </t>
  </si>
  <si>
    <t xml:space="preserve">Perdida de contratos, incumplimientos contractuales o perdias económicas en los proyectos. </t>
  </si>
  <si>
    <t>Financiero y Misional</t>
  </si>
  <si>
    <t>Moderado</t>
  </si>
  <si>
    <t xml:space="preserve">
Realizar seguimiento y control constante a los contratos interadministrativos y contratos derivados mediante el Sistema de Información de Contratos de Fondecún SICOF</t>
  </si>
  <si>
    <t>Subgerente técnico</t>
  </si>
  <si>
    <t>Mensual</t>
  </si>
  <si>
    <t>Falta de compromiso o competencia por parte del personal humano en el proyecto a ejecutar.</t>
  </si>
  <si>
    <t>Deficiente valoración de personal para la correcta ejecución del proyecto.</t>
  </si>
  <si>
    <t xml:space="preserve">Posibilidad de recibir multas y sanciónes del ente regulador debido a la deficiente supervisión de los gerentes y/o supervisores de los proyectos en la recepción de bienes o servicios que incumplen las especificaciones establecidas en el contrato. </t>
  </si>
  <si>
    <t xml:space="preserve">Fiscal </t>
  </si>
  <si>
    <t xml:space="preserve">Revisión del personal previo a la contratación y la coordinación de equipos interdisciplinares a partir del proyecto asignado así como el proceso de capacitación para los equipos. </t>
  </si>
  <si>
    <t>1. Establecer formato de idoneidad
2.Procesos de capacitación al personal Fondecún del manual de supervisión.</t>
  </si>
  <si>
    <t>Subgerencia Técnica</t>
  </si>
  <si>
    <t>Mensual
Semestral</t>
  </si>
  <si>
    <t>Inadecuados procedimientos en la gerencia y administración de proyectos</t>
  </si>
  <si>
    <t>Malas prácticas de gestión documental de los gerentes y/o equipos del trabajo del proyecto</t>
  </si>
  <si>
    <t>Posibilidad de afectar a Fondecun debido a las malas prácticas de gestión documental del componente técnico de los gerentes y/o equipos de trabajo del proyecto.</t>
  </si>
  <si>
    <t>Revisar la documentación del proyecto tanto física como digital y archivar de manera adecuada la información
Realizar una capacitación semestral sobre gestión documental.</t>
  </si>
  <si>
    <t>1. Seguimiento a la documentación del proyecto tanto física como digital y archivo de la información.
2. Realizar una capacitaciones sobre gestión documental semestralmente.</t>
  </si>
  <si>
    <t>Gestión Administrativa</t>
  </si>
  <si>
    <r>
      <rPr>
        <b/>
        <sz val="11"/>
        <rFont val="Arial Narrow"/>
        <family val="2"/>
      </rPr>
      <t>Gestión Documental:</t>
    </r>
    <r>
      <rPr>
        <sz val="11"/>
        <rFont val="Arial Narrow"/>
        <family val="2"/>
      </rPr>
      <t xml:space="preserve">
Administrar la documentación física y electrónica, conforme a la gestión de las actividades tendientes a la planificación, manejo, organización y trazabilidad de la documentación producida y recibida por parte de cada una de las áreas del Fondo, dando cumplimiento a las disposiciones establecidas por la SAF - área de Gestión Documental, conservando así la memoria institucional.</t>
    </r>
  </si>
  <si>
    <t>Desde la producción documental a partir del ciclo vital del documento de cada una de las áreas del Fondo, hasta la finalización del proceso y teniendo en cuenta el tiempo de retención en lo establecido en las TRD.</t>
  </si>
  <si>
    <t xml:space="preserve">Falta de seguimiento a los lineamientos y herramientas establecidos para la gestión documental y administración de archivos de la entidad. </t>
  </si>
  <si>
    <t xml:space="preserve">Deficiencias en la planeación de los planes de gestión documental y seguimiento efectivo a los lineamientos y herramientas establecidos para garantizar su correcto funcionamiento
</t>
  </si>
  <si>
    <t>Posibilidad de afectación por incumplimiento a la correcta implementación de la gestión documental y administración de archivos de la entidad, debido a la falta de seguimiento a los lineamientos y herramientas establecidos para su funcionamiento. Esto podría resultar en la pérdida o manipulación del archivo, lo que podría comprometer la integridad y confidencialidad de la información.</t>
  </si>
  <si>
    <t>Seguridad de la información</t>
  </si>
  <si>
    <t>El Comité Institucional de Gestión y Desempeño aprueban los lineamientos de gestión documental y administración de archivos. El responsable de gestión documental elabora y presenta para aprobación los instrumentos con el fin de efectuar un seguimiento adecuado al cumplimiento normativo de las directrices internas y externas.</t>
  </si>
  <si>
    <t>Aleatoria</t>
  </si>
  <si>
    <t>1.Seguimiento y control a las acciones de planeación de la gestión documental mediante al cumplimiento el Plan Institucional de archivos PINAR</t>
  </si>
  <si>
    <t>Responsable de Gestión Documental</t>
  </si>
  <si>
    <t>Se lleva a cabo la implementación del PINAR, a partir de las siguientes actividades descritas en el mapa de ruta del documento:
- Frente a la actualización de la Tabla de Retención Documental (TRD), se presentaron los ajustes en el mes de febrero de 2025 al Consejo Departamental de Archivos y posteriormente se asistió a mesa de trabajo con los evaluadores del Consejo en el mes de mayo de 2025; sin embargo, a la fecha no se ha recibido nuevo concepto técnico o citación a comité.
- Se llevó a cabo la actualización del Programa de Gestión Documental (PGD) el cual fue aprobado por el Comité Institucional de Gestión y Desempeño en la vigencia 2024; a partir de allí, se ha realizado seguimiento a la implementación.
- Se mantiene actualizado el inventario del archivo central de la entidad, para lo cual se han subsanado los errores evidenciados, y se tiene la totalidad de cajas inventariadas y controladas; esto se constató, en el reciente traslado de la documentación al nuevo proveedor de archivo central.
- Se formuló el Modelo de Requisitos para la Gestión de Documentos Electrónicos (MOREQ), lo que fue aprobado por el Comité Institucional de Gestión y Desempeño en la vigencia 2024. Con este documento, se ha llevado a cabo la solicitud de cotización para iniciar la fase de planeación de la solución tecnológica para un SGDEA, para lo cual se ha avanzado en las solicitudes de cotización y elaboración de documentos previos en la etapa precontractual.
- Se formuló el Sistema Integrado de Conservación (SIC) decantado en el Plan de Preservación Digial a Largo Plazo y el Plan de Conservación Documental lo que fue aprobado por el Comité Institucional de Gestión y Desempeño en la vigencia 2024; a partir de allí, se ha realizado seguimiento a la implementación en cuanto a reporte de condiciones inseguras y de solicitud de aseo en áreas de archivo de la entidad, cotizaciones para el plan de manejo ambiental que incluya fumigaciones periodicas al área de archivo y estructuración de contrato de archivo central que incluya saneamientos ambientales y control de condiciones ambientales.
- Se han desarrollado capacitaciones en el primer semestre de la vigencia 2025, conforme a lo planeado mediante el PIC de Talento Humano, en las que se ha abordado los siguientes temas: Socialización de la Polítifca Institucional de Gestión Documental como eje transversal a toda la entidad, Gestión de PQRSD, Responsabilidad de los Servidores Públicos en la Gestión Documental.</t>
  </si>
  <si>
    <t xml:space="preserve">Se verificó el cumplimiento de los controles definidos para la actividad de seguimiento al cumplimiento del Plan Institucional de Archivos – PINAR, mediante la actualización de la TRD al Consejo Departamental de Archivos, la formulación el Programa de Gestión Documental y su implementación se desarrolla conforme a lo aprobado por el Comité Institucional de Gestión y Desempeño. Así mismo, se han formulado y socializado instrumentos como el Modelo de Requisitos para Gestión de Documentos Electrónicos (MOREQ) y el Sistema Integrado de Conservación Documental. Se evidencian también acciones de seguimiento a las condiciones de archivo, procesos de cotización, y capacitaciones relacionadas con la política institucional de gestión documental. En conclusión, se verifica el cumplimiento de los controles definidos . </t>
  </si>
  <si>
    <t>El responsable de Gestión documental socializa la circular donde se establecen  los lineamientos adoptados</t>
  </si>
  <si>
    <t>2. Socializar circular donde se establecen los lineamientos de gestión documental adoptados</t>
  </si>
  <si>
    <t>Se realiza socialización a toda la entidad a través del correo electrónico el Instructivo para la Organización de Expedientes Electrónicos Contratos GA-IT-01, a través del cual se indica que este es un aspecto necesario para la firma de paz y salvo de gestión documental y garantizar el cumplimiento de la Política Institucional de Gestión Documental, y específicamente del Programa de Gestión Documental (PGD) de FONDECÚN.</t>
  </si>
  <si>
    <t xml:space="preserve">Se evidenció que el 25 de junio de 2025 mediante correo institucional, se socializó a todos los colaboradores el Instructivo GA-IT-01 para la Organización de Expedientes Electrónicos de Contratos. Este documento establece directrices para la conformación, denominación y almacenamiento de expedientes, y fue difundido como parte del cumplimiento del Programa de Gestión Documental (PGD) de FONDECÚN. La comunicación resalta su obligatoriedad como requisito para el trámite de paz y salvo de gestión documental, promoviendo así la salvaguarda, disponibilidad y adecuada gestión de la información institucional. Por lo anterior, se concluye que se cumple con el control definido. </t>
  </si>
  <si>
    <t>El responsable de Gestión Documental custodia los documentos a través del formato de préstamos de documentos central. Por medio del sistema integrado de conservación se da cumplimiento a las condiciones ambientales óptimas para el acervo documental</t>
  </si>
  <si>
    <t xml:space="preserve">3. Implementar Formato de préstamos de documentos. </t>
  </si>
  <si>
    <t>Se emplea la planilla de prestamo de expedientes al interior de la entidad, lo que es controlado por el Tecnico Administrativo de Gestión Documental, a la salida e ingreso de expedientes de archivo central o de gestión.</t>
  </si>
  <si>
    <t>Se verifica el cumplimiento del control establecido, evidenciando que el préstamo de expedientes al interior de la entidad es gestionado mediante planillas controladas por el Técnico Administrativo de Gestión Documental. Esta labor se realiza para cada ingreso o salida de documentos del archivo central o de gestión.
Como evidencia del cumplimiento, se recibió la remisión de las respectivas planillas de préstamo individualizadas, correspondientes a los usuarios: Jimena Ospina (números 004 y 017), Brayan Moreno (009), John Sebastián Rey (013) y Marcela Rueda (020). Adicionalmente, se remitió el archivo denominado “control de préstamos”, el cual corresponde al consolidado general que sistematiza la información registrada en cada planilla, permitiendo llevar un seguimiento detallado, centralizado y actualizado de todos los préstamos documentales realizados. Estas evidencias permiten confirmar que el control opera adecuadamente.</t>
  </si>
  <si>
    <t>Sanciones por parte del ente de control debido a la ausencia de controles para la administración y control de los documentos del FONDO</t>
  </si>
  <si>
    <t xml:space="preserve">Perdida de la información, duplicidad de actividades o incumplimientos técnicos y legales reglamentarios que conlleven a la toma de decisiones no acertadas e inoportunas. </t>
  </si>
  <si>
    <t xml:space="preserve">
Posibilidad de inadecuada aplicación de los instrumentos archivísticos en todos los procesos de Fondecún por alto volumen de documentación sin organizar por falta de aplicación de las TRD y falta de apropiación de los funcionarios y/o colaboradores en los Temas de Gestión Documental.</t>
  </si>
  <si>
    <t xml:space="preserve">Actualización e implementación de las tablas de Retención documental.
Capacitación en procedimiento de organización documental y entrega de expedientes </t>
  </si>
  <si>
    <t>Actualización e implementación de las tablas de Retención documental.
Capacitación en procedimiento de organización documental y entrega de expedientes s.</t>
  </si>
  <si>
    <t>Frente a la actualización de la Tabla de Retención Documental (TRD), se presentaron los ajustes en el mes de febrero de 2025 al Consejo Departamental de Archivos y posteriormente se asistió a mesa de trabajo con los evaluadores del Consejo en el mes de mayo de 2025; sin embargo, a la fecha no se ha recibido nuevo concepto técnico o citación a comité.</t>
  </si>
  <si>
    <t>Conforme al control definido, se evidencia que se han adelantado las gestiones necesarias ante el Consejo Departamental de Archivos. Según el reporte de la primera línea, los ajustes a las TRD fueron radicados en febrero de 2025 y, posteriormente, se participó en una mesa de trabajo técnica en mayo del mismo año. No obstante, a la fecha no se ha recibido respuesta o concepto técnico definitivo por parte del Consejo.
Como evidencia de lo anterior, se anexan los siguientes documentos: "Citación Mesa de Trabajo.pdf", "Oficio CDAC_TRD1.pdf", "Solicitud de mesa técnica presencial para evaluación de TRD – FONDECÚN", y las carpetas que contienen el Anexo 5 (CCD), Anexo 7 (Aprobación TRD), Anexo 8 (Memoria Descriptiva) y Anexo 9 (TRD). Con base en esto, se concluye que se cumple el control establecido.</t>
  </si>
  <si>
    <r>
      <rPr>
        <b/>
        <sz val="11"/>
        <rFont val="Arial Narrow"/>
        <family val="2"/>
      </rPr>
      <t xml:space="preserve">Gestión Tecnológica:
</t>
    </r>
    <r>
      <rPr>
        <sz val="11"/>
        <rFont val="Arial Narrow"/>
        <family val="2"/>
      </rPr>
      <t xml:space="preserve">Gestionar el ciclo de vida de las tecnologías de la información y Comunicaciones - TIC, para entregar valor al Fondo por medio de la integración y alineación con la estrategia institucional.  </t>
    </r>
  </si>
  <si>
    <t>Desde la definición de la arquitectura de tecnología y termina con la implementación de proyectos de TIC, prestación de servicios de información y de tecnología en el Fondo</t>
  </si>
  <si>
    <t>Suspensión de servicios o no contar con los servicios apropiados de infraestructura tecnológica.</t>
  </si>
  <si>
    <t xml:space="preserve">No contratación de los servicios tecnológicos para el correcto funcionamiento de la entidad. </t>
  </si>
  <si>
    <t>Posibilidad de suspensión temporal de la operación de la entidad.</t>
  </si>
  <si>
    <t>Ejecucion y Administracion de procesos</t>
  </si>
  <si>
    <t>12.1</t>
  </si>
  <si>
    <t>El responsable de la gestión tecnológica, determinan el estado de la plataforma tecnológica y realizan acciones técnicas para garantizar la continuidad del servicio o solicitar servicios especializados externos</t>
  </si>
  <si>
    <t>Proyectar e implementar el Plan estratégico de tecnologías de la información PETI para el periodo plan de acción, Plan de compras del área para la vigencia, presentar para aprobación al Comité Institucional de Gestión y Desempeño</t>
  </si>
  <si>
    <t>No ejecutar el plan de mantenimiento de los equipos por vigencia, para prevenir el daño de hardware y software de los servidores de aplicaciones y demás plataformas.</t>
  </si>
  <si>
    <t xml:space="preserve">Mala planeación y ejecución del programa de mantenimiento preventivo de los equipos de infraestructura tecnológica. </t>
  </si>
  <si>
    <t xml:space="preserve">
Posibilidad de pérdida de la información y suspensión de las operaciones. </t>
  </si>
  <si>
    <t>13.1</t>
  </si>
  <si>
    <t>El responsable de la gestión tecnológica determina el estado de la plataforma tecnológica y establece el plan de mantenimiento y realiza las acciones técnicas para garantizar la continuidad de servicio o solicita servicios especializados externos.</t>
  </si>
  <si>
    <t>Implementación y seguimiento a la ejecución del plan de mantenimiento, cumpliendo con el cronograma de actividades</t>
  </si>
  <si>
    <t>Hurto o daño de información de la entidad debido a un virus o hackeo, intrusión y falta de integridad informática (HACKERS)</t>
  </si>
  <si>
    <t>Ausencia en la estructuración e implementación del Modelo de Seguridad y Privacidad de la Información - MSPI de la entidad.</t>
  </si>
  <si>
    <t xml:space="preserve">Posibilidad de pérdida de información o integridad de la misma, por manipulación indebida no autorizada de la información de la entidad. </t>
  </si>
  <si>
    <t>Fallas Tecnológicas</t>
  </si>
  <si>
    <t>14.1</t>
  </si>
  <si>
    <t>El responsable del proceso en la etapa de planeación determina las necesidades de adquisición y asegura la contratación y licenciamiento del software de seguridad, antivirus y firewall.</t>
  </si>
  <si>
    <t>Realizar las contrataciones dando cumplimiento a las actividades para ejecutar la planeación de los proyectos de TIC a implementar mediante la definición del portafolio de productos y servicios de TIC.</t>
  </si>
  <si>
    <t>14.2</t>
  </si>
  <si>
    <t xml:space="preserve">El responsable del proceso traslada el conocimiento y buenas prácticas de ciberseguridad son los usuarios de la entidad, mediante proceso de Capacitación. </t>
  </si>
  <si>
    <t>Realizar campañas o capacitación de Ciberseguridad a los usuarios de la entidad.</t>
  </si>
  <si>
    <t>14.3</t>
  </si>
  <si>
    <t>Se realiza un monitoreo a través de la aplicación del antivirus y FIREWALL. Genera un informe y convoca al Comité Institucional de Gestión y Desempeño cuando se presente un incidente o evento potencial de seguridad de la información para gestionar de manera oportuna y efectiva los incidentes.</t>
  </si>
  <si>
    <t>Realizar seguimiento y control al monitoreo a través de la aplicación del antivirus y FIREWALL. Generar informe.</t>
  </si>
  <si>
    <t xml:space="preserve">El responsable del proceso, mediante el plan de seguridad de la información implementa acciones que respalden la información con copias de seguridad. </t>
  </si>
  <si>
    <t>Realizar backup periódico de la información internamente y un espacio externo a la entidad. Generar informe.</t>
  </si>
  <si>
    <t>Gestión del Talento Humano</t>
  </si>
  <si>
    <t xml:space="preserve">Gestionar el desarrollo integral del talento humano, mediante actividades para la vinculación, permanencia y retiro de los funcionarios, contribuyendo su desarrollo para el logro de los objetivos institucionales. </t>
  </si>
  <si>
    <t>El proceso cubre las actividades para la selección, vinculación, capacitación, evaluación del desempeño, bienestar social, y termina con las actuaciones administrativas necesarias para el retiro del servidor público.</t>
  </si>
  <si>
    <t xml:space="preserve">incumplimiento del plan estratégico de gestión humana para los programas de bienestar, capacitación, seguridad y salud en el trabajo. </t>
  </si>
  <si>
    <t xml:space="preserve"> no contribuir a mejorar la calidad de vida, desarrollar competencias, prevenir riesgos laborales y lograr una eficiente utilización y aprovechamiento de los recursos humanos en función de los objetivos institucionales</t>
  </si>
  <si>
    <t>Posibilidad de afectación por no contribuir a mejorar la calidad de vida, desarrollar competencias, prevenir riesgos laborales y lograr una eficiente utilización y aprovechamiento de los recursos humanos en función de los objetivos institucionales debido al incumplimiento del plan estratégico de gestión humana para los programas de bienestar, capacitación, seguridad y salud en el trabajo.</t>
  </si>
  <si>
    <t>15.1</t>
  </si>
  <si>
    <t>El Subgerente Administrativo y Financiero y el profesional universitario adelanta el  Diagnóstico de la Gestión Estratégica del Talento Humano en la matriz de la GETH, define las estrategias que componen el PETH, lo presenta para aprobación del Comité institucional de Gestión y Desempeño y publica a más tardar el 31 de enero de cada vigencia. Efectúa seguimiento mensual en la matriz de ejecución.</t>
  </si>
  <si>
    <t>1. Formular el PEGH, presentar para aprobación del Comité institucional de Gestión y Desempeño, publicar a más tardar el 31 de enero de cada vigencia. Efectuar seguimiento  en la matriz de ejecución, diligenciar matriz de la GETH.</t>
  </si>
  <si>
    <t>Responsable de Talento Humano</t>
  </si>
  <si>
    <t>Falta de verificación oportuna de los requisitos exigidos por parte del área responsable durante el proceso de vinculación (por ejemplo, omisión en la revisión de soportes o ausencia de alertas previas al ingreso del funcionario).</t>
  </si>
  <si>
    <t>Debilidades en el diseño o aplicación del procedimiento interno para la vinculación del talento humano, incluyendo la ausencia de controles como lo es la aplicación de listas de verificación de documentos de ingreso.</t>
  </si>
  <si>
    <t>Posibilidad de que se presenten omisiones o fallas en el cumplimiento de los requisitos legales y administrativos exigidos para la vinculación de funcionarios, específicamente en el registro y actualización de información en el sistema SIGEP y la presentación de la declaración de bienes y rentas, lo cual puede generar sanciones, observaciones por parte de entes de control y afectación a la legalidad del nombramiento o contratación.</t>
  </si>
  <si>
    <t>Legal / Regulatorio</t>
  </si>
  <si>
    <t xml:space="preserve">Implementación y uso de lista de chequeo institucional que permita validar, antes de la vinculación o contratación, el cumplimiento de los requisitos legales y administrativos exigidos, incluyendo el registro en el sistema SIGEP, la presentación de la declaración de bienes y rentas, y demás requisitos definidos por la normatividad vigente. Este control busca prevenir omisiones y asegurar la trazabilidad del cumplimiento previo al inicio de labores.
</t>
  </si>
  <si>
    <t>Actualizar el formato de lista de verificación para la vinculación de funcionarios, asegurando la inclusión de todos los requisitos normativos exigidos (como el registro en SIGEP y la declaración de bienes y rentas), e implementar su uso obligatorio mediante el reporte de la gestión de ingresos y retiros en el seguimiento al mapa de riesgos.</t>
  </si>
  <si>
    <t xml:space="preserve">Permanente </t>
  </si>
  <si>
    <t xml:space="preserve">Incumplimiento de normas laborales </t>
  </si>
  <si>
    <t>Realizar la liquidación de nomina sin teniendo en cuenta las novedades mensuales</t>
  </si>
  <si>
    <t xml:space="preserve">Posibilidad de afectar la entidad  debido al incumplimiento de normas laborales  por  no realizar la liquidación de nomina adecuadamente teniendo en cuenta las novedades mensuales </t>
  </si>
  <si>
    <t>16.1</t>
  </si>
  <si>
    <t>Garantizar doble validación interna y realizar conciliaciones mensuales entre las novedades reportadas y la liquidación final, asegurando que se incluyan correctamente incapacidades, licencias, horas extras y demás variaciones laborales mensuales.</t>
  </si>
  <si>
    <t>Gestión Contractual</t>
  </si>
  <si>
    <t>Gestión Contractual: Adquirir los bienes, obras o servicios requeridos por el Fondo durante cada vigencia, para atender las necesidades previstas en el Plan Anual de Adquisiciones, mediante el desarrollo de los procesos contractuales, de acuerdo con la normativa vigente.</t>
  </si>
  <si>
    <t>Inicia con la identificación del bien, obra y/o servicio en el Plan Anual de Adquisiciones y termina con el recibo de satisfacción por parte del supervisor.</t>
  </si>
  <si>
    <t xml:space="preserve"> Apertura de procesos sancionatorios por parte del ente regulador</t>
  </si>
  <si>
    <t xml:space="preserve">Contratar proponentes que no reúnan y cumplan los requisitos legales y reglamentarios para llevar a cabo los objetos contractuales que conlleven el cumplimiento de las metas del plan estratégico del FONDO </t>
  </si>
  <si>
    <t xml:space="preserve">Posibilidad de afectar la imagen del FONDO debido a sanciones por parte del ente regulador, por contratar proponentes que no reúnan y cumplan los requisitos  legales y reglamentarios para llevar a cabo los objetos contractuales que conlleven el cumplimiento de las metas del plan estratégico del FONDO </t>
  </si>
  <si>
    <t>17.1</t>
  </si>
  <si>
    <t>Evaluar los requisitos legales y reglamentarios de los proponentes en el cumplimiento de los componentes habilitantes de las propuestas de conformidad con las necesidades de la contratación del FONDO.</t>
  </si>
  <si>
    <t>1. Verificación de requisitos legales y reglamentarios en el cumplimiento de los componentes habilitantes de las propuestas de conformidad con los criterios de evaluación establecidos en cada proceso de contratación, donde obre como evaluador jurídico.</t>
  </si>
  <si>
    <t>17.2</t>
  </si>
  <si>
    <t xml:space="preserve">Expedición, aplicación y socialización de lineamientos de contratación establecidos por el Fondo y/o el cliente, de acuerdo con la experiencia e idoneidad requerida para el desarrollo del objeto contractual. </t>
  </si>
  <si>
    <t>Verificar la adhesión del análisis de idoneidad y experiencia a los lineamientos de acuerdo con los postulados establecidos por el Fondo y/o el cliente.</t>
  </si>
  <si>
    <t>No dar adecuado tramite a  las alertas sobre presuntos incumplimientos que radiquen los supervisores  de los contratos.</t>
  </si>
  <si>
    <t xml:space="preserve">No atender las alertas sobre  presuntos incumplimientos que radiquen los supervisores de contratos </t>
  </si>
  <si>
    <t>Posibilidad de afectación económica y reputacional por fallas en el seguimiento a la ejecución de contratos y convenios por parte de los supervisores/interventores debido a debilidades en el seguimiento de la ejecución contractual</t>
  </si>
  <si>
    <t>Usuarios, productos y practicas , organizacionales</t>
  </si>
  <si>
    <t>18.1</t>
  </si>
  <si>
    <t>Trimestralmente los supervisores de contratos/convenios realizan seguimiento en la plataforma establecida por la entidad, con el fin de reportar los avances y alertar posibles incumplimientos, la evidencia se encuentra en la plataforma , de donde se toman los reportes respectivos.  Si en el seguimiento se evidencian contratos/convenios con posibilidad de incumplimiento, se requieren a los ordenadores del gasto para conminar al contratista al cumplimiento de las condiciones establecidas o iniciar los procedimientos a que haya lugar.</t>
  </si>
  <si>
    <t xml:space="preserve">Establecer los lineamiento de declaratoria de incumplimiento, caducidad, aplicación de clausulas exorbitantes y aplicación de clausula penal y pecuniaria (según sea el régimen jurídico  aplicable) en las minutas contractuales donde Fondecun opera como Contratante.
Capacitar a los supervisores de Contratos sobre la identificación de  situaciones de riesgo por incumplimiento contractual. </t>
  </si>
  <si>
    <t>Omisión en la obligación de impulsar acción judicial para cobrar clausula penal u otros perjuicios</t>
  </si>
  <si>
    <t>falta de seguimiento a obligación del contrato por parte supervisor.</t>
  </si>
  <si>
    <t>Posibilidad de generar pérdida económica por la omisión o indebido trámite de la obligación de impulsar la aplicación de sanciones por incumplimiento contractual que sean notificados por el supervisor del contrato a la Oficina Asesora Juridica con ocasión a lo estipulado en clausulas penal pecuniaria, de apremio y/o de multas.</t>
  </si>
  <si>
    <t>19.1</t>
  </si>
  <si>
    <t xml:space="preserve">La Subgerencia Técnica mediante actividades de monitoreo y control realiza seguimiento a la ejecución de los contratos de manera mensual </t>
  </si>
  <si>
    <t xml:space="preserve">Realizar seguimiento a la ejecución de los contratos de  manera mensual </t>
  </si>
  <si>
    <t>19.2</t>
  </si>
  <si>
    <t>El supervisor notifica a la Oficina Asesora Jurídica el posible incumplimiento</t>
  </si>
  <si>
    <t>El supervisor notifica a la Oficina Asesora Jurídica  el posible incumplimiento</t>
  </si>
  <si>
    <t>19.3</t>
  </si>
  <si>
    <t>La oficina Jurídica mediante actividades de control, determina la procedencia, pertinencia y conveniencia sobre el mecanismo adecuado para ejecutar los clausulados sancionatorios cuando se incurra en incumplimientos.</t>
  </si>
  <si>
    <t xml:space="preserve">La Oficina Asesora Jurídica determinara la conveniencia, procedencia y oportunidad para el tramite e impulso de las acciones contractuales y sancionatorias según fuera el caso. </t>
  </si>
  <si>
    <t>Gestión Jurídica</t>
  </si>
  <si>
    <t>Gestión Jurídica: 
Ejercer la representación legal y defensa judicial de FONDECUN en todos los procesos e instancias cuando FONDECUN lo requiera, así como brindar asesoría interna bajo los criterios de oportunidad e idoneidad profesional</t>
  </si>
  <si>
    <t>Inicia con la definición de estrategias legales en defensa del Fondo y finaliza con la toma de acción de mejora</t>
  </si>
  <si>
    <t>Caducidad de la acción de repetición o falencias en el ejercicio de esta</t>
  </si>
  <si>
    <t xml:space="preserve"> Falta de seguimiento u omisión del responsable</t>
  </si>
  <si>
    <t>Posibilidad de generar pérdida económica por indebida gestión  jurídica para iniciar y llevar hasta su terminación las acciones de repetición que generen la imposibilidad de recuperar los recursos pagados por Fondecun, debido a la  Falta de seguimiento u omisión del responsable</t>
  </si>
  <si>
    <t>1. La Oficina Asesora Jurídica realizara estricto seguimiento a las acciones judiciales cuyo fallo sea desfavorable a la entidad y se encuentren en firme con el fin de interponer la acciones de repetición correspodiente.                                                                        2. En caso de presentarse demandas de este tipo realizara seguimiento trimestral a los procesos.</t>
  </si>
  <si>
    <t xml:space="preserve">El Comité de concialición y defensa judicial realizará trimestralmente el seguimiento de los pagos causados a través del rubro de sentencias, concialiaciones, multas y/o sanciones. Con el objetivo de iniciar oportunamente las acciones administrativas y judiciales pertinentes. 
</t>
  </si>
  <si>
    <t>Trimestral</t>
  </si>
  <si>
    <t>Indebida defensa judicial con posibles sanciones fiscales, disciplinarias y/o penales.</t>
  </si>
  <si>
    <t>Falta de implementación de controles para evitar el vencimiento de términos en los diferentes procesos que lleve el FONDO</t>
  </si>
  <si>
    <t xml:space="preserve">
Posibilidad de afectar la imagen y la reputación del FONDO debido a falta de implementación de controles para evitar el vencimiento de términos en los diferentes procesos que lleve el FONDO, dando lugar a posibles sanciones fiscales, disciplinarias y/o penales.</t>
  </si>
  <si>
    <t>Mediante el seguimiento de los procesos judiciales y  administrativos,   en que se encuentra comprometido el Fondo y verificar el cumplimiento de los términos procesales de cada uno de los ellos.</t>
  </si>
  <si>
    <t>Mediante el seguimiento de los procesos judiciales y  administrativos,   en que se encuentra comprometido el Fondo, verificar el cumplimiento de los términos procesales de cada uno de los procesos.</t>
  </si>
  <si>
    <t>Desarrollo de actividades de asesoría al Comité de Conciliación y defensa judicial en cumplimiento de los controles  de la política de prevención del daño antijurídico.</t>
  </si>
  <si>
    <t>Se realiza la medición y seguimiento al proceso de acuerdo con los instrumentos establecidos mediante el desarrollo de actividades de asesoría al Comité de Conciliación y defensa judicial en cumplimiento de los controles  de la política de prevención del daño antijurídico, interviniendo con oportunidad en las distintas actuaciones</t>
  </si>
  <si>
    <t>Gestión de Atención al Usuario</t>
  </si>
  <si>
    <t>Gestionar bajo cumplimiento de requisitos de ley, de manera clara los requerimientos formulados por las partes interesadas ante el Fondo para satisfacer sus necesidades, mediante la orientación y atención de felicitaciones, peticiones, quejas, reclamos, sugerencias y denuncias - PQRSD, y la evaluación de la percepción frente a los servicios y tramites ofrecidos por el Fondo.</t>
  </si>
  <si>
    <t>Inicia con la orientación para la atención de los requerimientos formulados por los Grupos de Valor ante Fondecún y finaliza con la evaluación de la percepción para los productos y servicios ofrecidos por el Fondo.</t>
  </si>
  <si>
    <t>Falta de seguimiento  oportuno a los plazos establecidos para responder requerimientos o ausencia de control sobre los tiempos de respuesta asignados a los responsables.</t>
  </si>
  <si>
    <t>Debilidad en el procedimiento interno para la gestión de requerimientos, incluyendo ausencia de un sistema de trazabilidad, responsables definidos, alertas automáticas o cronograma de vencimientos para garantizar respuestas oportunas y de fondo.</t>
  </si>
  <si>
    <t xml:space="preserve">Posibilidad de que la entidad incurra en incumplimientos frente a los términos legales o contractuales establecidos para dar respuesta de fondo a requerimientos de entes de control, otras entidades o ciudadanos, lo que puede generar sanciones, pérdida de confianza o afectaciones en la gestión institucional.
</t>
  </si>
  <si>
    <t>Existe una persona responsable de la recepción, registro y seguimiento de los requerimientos y PQRSD, quien utiliza una matriz de control para hacer seguimiento a los plazos, responsables y estado de respuesta, con el fin de garantizar cumplimiento oportuno.</t>
  </si>
  <si>
    <t>1.	Actualizar el procedimiento para la gestión de requerimientos y PQRSD establecido las actividades de control y los responsables. 
2.	Fortalecer la matriz de seguimiento actualizando e implementando el formato. 
3.	Establecer alertas recordatorias internos (por correo o calendario compartido) con al menos 3 días de anticipación a los vencimientos.
4.	Designar un responsable por área para respuestas de fondo, de forma que exista un canal directo entre el enlace de recepción y quien debe elaborar la respuesta técnica o jurídica.
5.	Realizar capacitación para todos los procesos la importancia del cumplimiento de plazos legales, realizando una jornada de sensibilización sobre consecuencias institucionales y normativas.
6.	Generar informe trimestral de la gestión de PQRSD, socializar los resultados con el comité de gestión y desempeño y hacer la publicación en la página web. 
7.	Desarrollar plan de mejoramiento con análisis de causa raíz cuando se presenten nuevos casos de incumplimiento, y establecer acciones correctivas inmediatas documentadas.</t>
  </si>
  <si>
    <t>Responsable de Atención al Usuario</t>
  </si>
  <si>
    <t>Periodico</t>
  </si>
  <si>
    <t>Se realizó actualización a la matriz de control y seguimiento a las PQRSD mejorando la contabilización de los días y semaforización de estados "A tiempo", "Por vencer" y "Vencido". Así mismo, indica sobre la respuesta su oportunidad con estados "Pendiente", "Respondido a tiempo" y "Extemporánea".
Se asignaron desde las dependencias responsables de atención a la PQRSD: OAJ - Dayana Camila Bautista (Actual) y Carmen Meza (Anterior); SubTecnica: Lizeth Lorena Rodríguez.
Se creó grupo en WhatsApp para el control de las PQRSD a través del que se realiza notificación oportuna al estado de las PQRSD.
Se llevó a cabo capacitación en gestión dePQRSD, la cual fue brindada en compañía de la Oficina Asesora Jurídica el 28 de marzo de 2025.
Se realizó informe trimestral de PQRSD, para el periodo de enero a marzo de 2025, lo que fue publicado en la página web.</t>
  </si>
  <si>
    <t xml:space="preserve">Interrupciones en la disponibilidad del sistema tecnológico o del canal virtual (formulario web, plataforma institucional, servidor de correo), impidiendo que los usuarios puedan radicar sus solicitudes o comunicaciones en tiempo real.
</t>
  </si>
  <si>
    <t xml:space="preserve">Falta de mantenimiento preventivo, monitoreo continuo o soporte técnico especializado en los canales virtuales de atención, sumado a la ausencia de un plan de contingencia digital para asegurar la continuidad del servicio ante fallos tecnológicos.
</t>
  </si>
  <si>
    <t xml:space="preserve">Posibilidad de afectar la imagen del FONDO debido a la fallas tecnológicas representadas en la imposibilidad de participación ciudadana para radicar comunicaciones o PQRSD por medio de los canales virtuales de atención al usuario.
</t>
  </si>
  <si>
    <t>El área de Sistemas realiza verificaciones periódicas del canal digital de atención al usuario, evaluando su funcionamiento y disponibilidad, con el fin de identificar fallas de acceso o interrupciones en la radicación de comunicaciones o PQRSD..</t>
  </si>
  <si>
    <t>1.	Actualiza los planes de continuidad de gestión tecnológica en el que se incluya las fallas y la implementación de actividades desarrollar para asegurar la continuidad del servicio de los canales de comunicación. 
2.	Establecer un cronograma de pruebas funcionales de todos los canales virtuales de atención (formulario web, buzón, enlaces) para validar su operatividad desde el usuario final.
3.	Crear un historial de incidentes que documente cada falla detectada, su duración, causa técnica y acción correctiva aplicada, para análisis de recurrencia y mejora continua.
4.	Informar a los usuarios de forma visible en la página web o redes sociales, cuando el canal digital esté en mantenimiento o fuera de servicio, incluyendo medios alternativos de contacto.</t>
  </si>
  <si>
    <t xml:space="preserve">Realizar dos capacitaciones al año acerca de tiempos de respuesta a los derechos de petición 
</t>
  </si>
  <si>
    <t xml:space="preserve">
Realizar dos capacitaciones al año acerca de tiempos de respuesta a los derechos de petición 
</t>
  </si>
  <si>
    <t>Gestión Financiera</t>
  </si>
  <si>
    <t>Planear y realizar la gestión financiera de FONDECUN, a través de las estrategias relacionadas con la gestión presupuestal, tesoral y contable con el propósito de obtener mayor beneficio en la ejecución de los proyectos y rentabilidad para la entidad.
Planear y gestionar los recursos presupuestales, de bienes, obras o servicios requeridos por FONDECUN a través de las estrategias relacionadas con la gestión presupuestal, tesoral y contable para cumplir la misión institucional.</t>
  </si>
  <si>
    <t>El proceso inicia con la elaboración del presupuesto y finaliza con la evaluación sobre la gestión financiera para la toma de decisiones..</t>
  </si>
  <si>
    <t xml:space="preserve"> Incurrir en investigaciones fiscales, disciplinarias y penales por parte de lso entes de control. </t>
  </si>
  <si>
    <t>Elaboración de contratos y/o acuerdos de pago con cargo a un certificado de disponibilidad inexistente, diferente o sin registro presupuestal.</t>
  </si>
  <si>
    <t>Posibilidad de afectar la imagen del FONDO debido a incurrir en investigaciones fiscales, disciplinarias y penales por parte del entes de control, por la  elaboración de contratos y/o acuerdos de pago con cargo a un certificado de disponibilidad inexistente, diferente o sin registro presupuestal.</t>
  </si>
  <si>
    <t>Elaboración de reporte de CDP no comprometidos con su saldo mensualmente.</t>
  </si>
  <si>
    <t xml:space="preserve">1. Mediante actividades de seguimiento y control el área de presupuesto elabora reporte de CDP no comprometidos con su saldo mensualmente. </t>
  </si>
  <si>
    <t>Responsable de Presupuesto</t>
  </si>
  <si>
    <t>Multa y sanción del organismo de control</t>
  </si>
  <si>
    <t>Incumplimiento del pago de impuestos en los tiempos requeridos</t>
  </si>
  <si>
    <t>Posibilidad de perdida económica debido a incurrir en investigaciones fiscales, disciplinarias y penales por parte del entes de control, por el incumplimiento del pago de impuestos en los tiempos requeridos</t>
  </si>
  <si>
    <t>1. Calendario de entrega de las declaraciones con fecha de vencimiento</t>
  </si>
  <si>
    <t>Elaboración del cronograma entrega de las declaraciones con fecha de vencimiento, e implementación del mismo.</t>
  </si>
  <si>
    <t>Responsable de contabilidad</t>
  </si>
  <si>
    <t>Incurrir en demandas, sanciones administrativas y  pago de intereses en mora por incumplimiento de pago de las obligaciones</t>
  </si>
  <si>
    <t xml:space="preserve">Falta de liquidez por la no suscripción de contratos interadministrativos </t>
  </si>
  <si>
    <t>Posibilidad de perdida económica debido a Incurrir en demandas, sanciones administrativas y  pago de intereses en mora por incumplimiento de pago de las obligaciones por falta de liquidez debido al no cumplimiento de la meta comercial</t>
  </si>
  <si>
    <t xml:space="preserve">
Seguimiento  a le ejecución de los contratos interadministrativos</t>
  </si>
  <si>
    <t xml:space="preserve">Seguimiento al recaudo de cuota de gerencia por parte de contabilidad </t>
  </si>
  <si>
    <t xml:space="preserve"> Incurrir en investigaciones fiscales, disciplinarias y penales por parte de los entes de control</t>
  </si>
  <si>
    <t xml:space="preserve">Causación de obligaciones sin el cumplimiento de los requisitos (informe de supervisión, facturación, otros), puede conllevar a la realización de pagos sin cumplimiento de requisitos </t>
  </si>
  <si>
    <t xml:space="preserve">Posibilidad de afectar la imagen del FONDO debido a incurrir en investigaciones fiscales, disciplinarias y penales por parte de los entes de control, debido causación de obligaciones sin el cumplimiento de los requisitos (informe de supervisión, facturación, otros), puede conllevar a la realización de pagos sin cumplimiento de requisitos </t>
  </si>
  <si>
    <t>Financiero</t>
  </si>
  <si>
    <t>Socializar a las demás dependencias el procedimiento e instructivo y documentos asociados a la solicitud de pagos mediante Circular</t>
  </si>
  <si>
    <t xml:space="preserve">1. La Subgerencia Administrativa y Financiera emite Circular de radicación de cuentas, en donde se les recuerda a los supervisores su responsabilidad. </t>
  </si>
  <si>
    <t>Responsable de tesorería</t>
  </si>
  <si>
    <t xml:space="preserve">Revisión de las cuentas radicadas las cuales son devueltas a cada responsable.
 </t>
  </si>
  <si>
    <t>1. La Subgerencia Administrativa y Financiera mediante actividades de seguimiento y control, realiza la revisión de las cuentas radicadas las cuales son devueltas a cada responsable</t>
  </si>
  <si>
    <t xml:space="preserve">Incurrir en perdida económica </t>
  </si>
  <si>
    <t xml:space="preserve"> Realización de operaciones financieras no autorizadas por el manejo indebido de los toquen de carácter bancario</t>
  </si>
  <si>
    <t>Posibilidad de afectar la imagen del FONDO debido a la perdida económica por realización de operaciones financieras no autorizadas, por el manejo indebido de los toquen de carácter bancario</t>
  </si>
  <si>
    <t>Realizar control dual</t>
  </si>
  <si>
    <t>1. La Subgerencia Administrativa y Financiera mediante actividades de seguimiento y control, realiza control dual</t>
  </si>
  <si>
    <t>Implementar parametrización de portales bancarios</t>
  </si>
  <si>
    <t>2. La Subgerencia Administrativa y Financiera mediante actividades de seguimiento y control, realiza la parametrización de los portales bancarios</t>
  </si>
  <si>
    <t>Parámetros de usos adecuados de los toquen</t>
  </si>
  <si>
    <t>La Subgerencia Administrativa y Financiera mediante actividades de seguimiento y control, establece los parámetros de uso adecuado de toquen</t>
  </si>
  <si>
    <t>Gestión de Recursos Físicos</t>
  </si>
  <si>
    <t>Gestionar de manera oportuna los recursos contractuales, administrativos y financieros para la adquisición de  bienes y/o servicios necesarios para dar cumplimiento al plan estratégico del FONDO.</t>
  </si>
  <si>
    <t>Inicia con el diagnostico de necesidades de Recursos Físicos, la gestión para la adquisición y mantenimiento y finaliza con la prestación y evaluación de los servicios y/o bienes.</t>
  </si>
  <si>
    <t xml:space="preserve"> malas prácticas de consumo de energía, agua y papel </t>
  </si>
  <si>
    <t xml:space="preserve">Posibilidad de afectar  la imagen del Fondo  debido a la perdida económica por realizar malas prácticas de consumo de energía, agua y papel </t>
  </si>
  <si>
    <t xml:space="preserve">La Subgerencia Administrativa y Financiera mediante actividades de seguimiento y control, establece las actividades en la política ambiental </t>
  </si>
  <si>
    <t xml:space="preserve">Mediante actividades de seguimiento y control, se realiza seguimiento a las actividades de la política ambiental de la entidad </t>
  </si>
  <si>
    <t>Responsable de talento Humano</t>
  </si>
  <si>
    <t>Total de actividades</t>
  </si>
  <si>
    <t>% Avance</t>
  </si>
  <si>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</si>
  <si>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1"/>
        <color rgb="FFE36C09"/>
        <rFont val="Arial Narrow"/>
        <family val="2"/>
      </rPr>
      <t>Guía para la Administración del Riesgo y el diseño de controles V5</t>
    </r>
    <r>
      <rPr>
        <sz val="11"/>
        <color theme="1"/>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</si>
  <si>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</si>
  <si>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</si>
  <si>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color theme="1"/>
        <rFont val="Arial Narrow"/>
        <family val="2"/>
      </rPr>
      <t>Hoja 1 Instructivo</t>
    </r>
    <r>
      <rPr>
        <sz val="11"/>
        <color theme="1"/>
        <rFont val="Arial Narrow"/>
        <family val="2"/>
      </rPr>
      <t xml:space="preserve">
 -  </t>
    </r>
    <r>
      <rPr>
        <b/>
        <sz val="11"/>
        <color theme="1"/>
        <rFont val="Arial Narrow"/>
        <family val="2"/>
      </rPr>
      <t xml:space="preserve">Hoja 2 Mapa Final: </t>
    </r>
    <r>
      <rPr>
        <sz val="11"/>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</si>
  <si>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</si>
  <si>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</si>
  <si>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Diligencie el nombre del proceso al cual se le identificarán y valorarán los riesgos.</t>
  </si>
  <si>
    <t>Diligencie el objetivo del proceso.</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</si>
  <si>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</si>
  <si>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</si>
  <si>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</si>
  <si>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</si>
  <si>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</si>
  <si>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</si>
  <si>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10"/>
        <color rgb="FFE36C09"/>
        <rFont val="Arial Narrow"/>
        <family val="2"/>
      </rPr>
      <t>POSIBILIDAD DE + Impacto para la entidad (Qué) + Causa Inmediata (Cómo) + Causa Raíz (Por qué)</t>
    </r>
  </si>
  <si>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</si>
  <si>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</si>
  <si>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</si>
  <si>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</si>
  <si>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</si>
  <si>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</si>
  <si>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10"/>
        <color rgb="FFE36C09"/>
        <rFont val="Arial Narrow"/>
        <family val="2"/>
      </rPr>
      <t>Responsable de ejecutar el control + Acción + Complemento</t>
    </r>
  </si>
  <si>
    <t>Esta casilla no se diligencia, depende de la selección en la columna R.</t>
  </si>
  <si>
    <r>
      <t xml:space="preserve">ATRIBUTOS EFICIENCIA
</t>
    </r>
    <r>
      <rPr>
        <sz val="10"/>
        <color theme="1"/>
        <rFont val="Arial Narrow"/>
        <family val="2"/>
      </rPr>
      <t>Tipo</t>
    </r>
  </si>
  <si>
    <t>Utilice la lista de despligue que se encuentra parametrizada, le aparecerán las opciones: i)Preventivo, ii)Detectivo, iii)Correctivo.</t>
  </si>
  <si>
    <r>
      <t xml:space="preserve">ATRIBUTOS EFICIENCIA
</t>
    </r>
    <r>
      <rPr>
        <sz val="10"/>
        <color theme="1"/>
        <rFont val="Arial Narrow"/>
        <family val="2"/>
      </rPr>
      <t>Implementación</t>
    </r>
  </si>
  <si>
    <t>Utilice la lista de despligue que se encuentra parametrizada, le aparecerán las opciones: i)Automático, ii)Manual.</t>
  </si>
  <si>
    <r>
      <t xml:space="preserve">ATRIBUTOS EFICIENCIA
</t>
    </r>
    <r>
      <rPr>
        <sz val="10"/>
        <color theme="1"/>
        <rFont val="Arial Narrow"/>
        <family val="2"/>
      </rPr>
      <t>Calificación</t>
    </r>
  </si>
  <si>
    <t xml:space="preserve">La matriz automáticamente hará el cálculo para el control analizado (Columna T) </t>
  </si>
  <si>
    <r>
      <t xml:space="preserve">ATRIBUTOS INFORMATIVOS
</t>
    </r>
    <r>
      <rPr>
        <sz val="10"/>
        <color theme="1"/>
        <rFont val="Arial Narrow"/>
        <family val="2"/>
      </rPr>
      <t>Documentación</t>
    </r>
  </si>
  <si>
    <t>Utilice la lista de despligue que se encuentra parametrizada, le aparecerán las opciones: i)Documentado, ii)Sin documentar.</t>
  </si>
  <si>
    <r>
      <t xml:space="preserve">ATRIBUTOS INFORMATIVOS
</t>
    </r>
    <r>
      <rPr>
        <sz val="10"/>
        <color theme="1"/>
        <rFont val="Arial Narrow"/>
        <family val="2"/>
      </rPr>
      <t>Frecuencia</t>
    </r>
  </si>
  <si>
    <t>Utilice la lista de despligue que se encuentra parametrizada, le aparecerán las opciones: i)Continua, ii)Aleatoria.</t>
  </si>
  <si>
    <r>
      <t xml:space="preserve">ATRIBUTOS INFORMATIVOS
</t>
    </r>
    <r>
      <rPr>
        <sz val="10"/>
        <color theme="1"/>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</si>
  <si>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</si>
  <si>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</si>
  <si>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10"/>
        <color rgb="FFE36C09"/>
        <rFont val="Arial Narrow"/>
        <family val="2"/>
      </rPr>
      <t xml:space="preserve"> nivel de riesgo inherente</t>
    </r>
    <r>
      <rPr>
        <sz val="10"/>
        <color theme="1"/>
        <rFont val="Arial Narrow"/>
        <family val="2"/>
      </rPr>
      <t xml:space="preserve"> (Columnas Y- Z- AA -AB- AC).</t>
    </r>
  </si>
  <si>
    <t>Utilice la lista de despligue que se encuentra parametrizada, le aparecerán las opciones: i)Aceptar, ii)Evitar, iii)Reducir (compartir), iv)Reducir (mitigar).</t>
  </si>
  <si>
    <r>
      <t xml:space="preserve">Plan de Acción
</t>
    </r>
    <r>
      <rPr>
        <sz val="10"/>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</si>
  <si>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</si>
  <si>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Utilice la lista de despligue que se encuentra parametrizada, le aparecerán las opciones: i)Finalizado, ii)En curso, la selección en este caso dependerá de las acciones del plan que se hayan establecido en cada caso.</t>
  </si>
  <si>
    <r>
      <t xml:space="preserve"> -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</si>
  <si>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t xml:space="preserve"> -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</si>
  <si>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t xml:space="preserve"> - </t>
    </r>
    <r>
      <rPr>
        <b/>
        <sz val="11"/>
        <color theme="1"/>
        <rFont val="Arial Narrow"/>
        <family val="2"/>
      </rPr>
      <t xml:space="preserve"> Hoja 5 Tabla de probabilidad: </t>
    </r>
    <r>
      <rPr>
        <sz val="11"/>
        <color theme="1"/>
        <rFont val="Arial Narrow"/>
        <family val="2"/>
      </rPr>
      <t>Tabla referente para todos los cálculos (no se diligencia)</t>
    </r>
  </si>
  <si>
    <r>
      <t xml:space="preserve"> - </t>
    </r>
    <r>
      <rPr>
        <b/>
        <sz val="11"/>
        <color theme="1"/>
        <rFont val="Arial Narrow"/>
        <family val="2"/>
      </rPr>
      <t xml:space="preserve"> Hoja 6 Tabla de Impacto: </t>
    </r>
    <r>
      <rPr>
        <sz val="11"/>
        <color theme="1"/>
        <rFont val="Arial Narrow"/>
        <family val="2"/>
      </rPr>
      <t>Tabla referente para todos los cálculos (no se diligencia)</t>
    </r>
  </si>
  <si>
    <r>
      <t xml:space="preserve"> - </t>
    </r>
    <r>
      <rPr>
        <b/>
        <sz val="11"/>
        <color theme="1"/>
        <rFont val="Arial Narrow"/>
        <family val="2"/>
      </rPr>
      <t xml:space="preserve"> Hoja 7 Tabla de Valoración de Controles: </t>
    </r>
    <r>
      <rPr>
        <sz val="11"/>
        <color theme="1"/>
        <rFont val="Arial Narrow"/>
        <family val="2"/>
      </rPr>
      <t>Tabla referente para todos los cálculos (no se diligencia)</t>
    </r>
  </si>
  <si>
    <t>DEPENDENCIAS</t>
  </si>
  <si>
    <t>Gerencia General</t>
  </si>
  <si>
    <t>Planeación</t>
  </si>
  <si>
    <t>PROCESOS</t>
  </si>
  <si>
    <t>Gestión de Recursos Fisicos</t>
  </si>
  <si>
    <t xml:space="preserve"> Matriz de Calor Residual</t>
  </si>
  <si>
    <t>Tabla Criterios para definir el nivel de probabilidad</t>
  </si>
  <si>
    <t>Frecuencia de la Actividad</t>
  </si>
  <si>
    <t>Probabilidad</t>
  </si>
  <si>
    <t>Muy Alta
100%</t>
  </si>
  <si>
    <t>Extremo</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</si>
  <si>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</si>
  <si>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</si>
  <si>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</si>
  <si>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</si>
  <si>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</si>
  <si>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</si>
  <si>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</si>
  <si>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</si>
  <si>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</si>
  <si>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</si>
  <si>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</si>
  <si>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</si>
  <si>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</si>
  <si>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Alta
80%</t>
  </si>
  <si>
    <t>Alto</t>
  </si>
  <si>
    <t>Leve 20%</t>
  </si>
  <si>
    <t xml:space="preserve">Afectación menor a 10 SMLMV </t>
  </si>
  <si>
    <t>El riesgo afecta la imagen de alguna área de la organización</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</si>
  <si>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</si>
  <si>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</si>
  <si>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</si>
  <si>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</si>
  <si>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</si>
  <si>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</si>
  <si>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 80%</t>
  </si>
  <si>
    <t xml:space="preserve">Entre 100 y 500 SMLMV </t>
  </si>
  <si>
    <t>El riesgo afecta la imagen de de la entidad con efecto publicitario sostenido a nivel de sector administrativo, nivel departamental o municipal</t>
  </si>
  <si>
    <t>Catastrófico 100%</t>
  </si>
  <si>
    <t xml:space="preserve">Mayor a 500 SMLMV </t>
  </si>
  <si>
    <t>El riesgo afecta la imagen de la entidad a nivel nacional, con efecto publicitarios sostenible a nivel país</t>
  </si>
  <si>
    <t>TABLA VALORACIÓN DE CONTROLES</t>
  </si>
  <si>
    <t>Tabla Atributos de para el diseño del control</t>
  </si>
  <si>
    <t>Media
60%</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</si>
  <si>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</si>
  <si>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</si>
  <si>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</si>
  <si>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</si>
  <si>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</si>
  <si>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</si>
  <si>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</si>
  <si>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</si>
  <si>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</si>
  <si>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</si>
  <si>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</si>
  <si>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</si>
  <si>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</si>
  <si>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</si>
  <si>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</si>
  <si>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</si>
  <si>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</si>
  <si>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</si>
  <si>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</si>
  <si>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Baja
40%</t>
  </si>
  <si>
    <t>Bajo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</si>
  <si>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</si>
  <si>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</si>
  <si>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</si>
  <si>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</si>
  <si>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Baja
20%</t>
  </si>
  <si>
    <t>Leve
20%</t>
  </si>
  <si>
    <t>Menor
40%</t>
  </si>
  <si>
    <t>Moderado
60%</t>
  </si>
  <si>
    <t>Mayor
80%</t>
  </si>
  <si>
    <t>Catastrófico
100%</t>
  </si>
  <si>
    <t>Matriz de Calor Inherente</t>
  </si>
  <si>
    <t>Dependencias</t>
  </si>
  <si>
    <t>Procesos</t>
  </si>
  <si>
    <t>Responsables</t>
  </si>
  <si>
    <t>Catastrófico</t>
  </si>
  <si>
    <t>Mayor</t>
  </si>
  <si>
    <t>Contractual</t>
  </si>
  <si>
    <t>Oficina de Control Interno</t>
  </si>
  <si>
    <t>Reputacional y Financiero</t>
  </si>
  <si>
    <t>Fiscal y Misional</t>
  </si>
  <si>
    <t>Registro Sustancial</t>
  </si>
  <si>
    <t>Responsables de Contabilidad</t>
  </si>
  <si>
    <t>Registro Material</t>
  </si>
  <si>
    <t>Sin registro</t>
  </si>
  <si>
    <t>Comité Coordinador de Control Interno</t>
  </si>
  <si>
    <t>Responsable de Comunicaciones</t>
  </si>
  <si>
    <t>Reducir</t>
  </si>
  <si>
    <t>Aceptar</t>
  </si>
  <si>
    <t>Evitar</t>
  </si>
  <si>
    <t>Finalizado</t>
  </si>
  <si>
    <t>En curso</t>
  </si>
  <si>
    <t xml:space="preserve"> 1. Actualizar el procedimiento de liquidación de nómina, incorporando de forma explícita el paso de revisión y registro de novedades mensuales (incapacidades, licencias, ausencias, horas extras, etc.). 
2.	Implementar doble validación interna antes del cálculo final, en la cual un segundo funcionario del área revise que todas las novedades estén cargadas correctamente en el sistema.
3.	Realizar conciliaciones mensuales entre el reporte de novedades y la liquidación final, documentando cualquier diferencia y su respectiva justificación.</t>
  </si>
  <si>
    <t>El 28 de marzo se realizó una capacitación institucional liderada por la Oficina Asesora Jurídica y la Subgerencia Administrativa y Financiera, con la participación de 59 asistentes y 72 conexiones registradas. En esta jornada se socializaron el procedimiento interno de gestión, los tiempos de respuesta y el canal oficial de radicación. Los resultados reflejaron un 93% de respuestas correctas en la evaluación y niveles de satisfacción entre el 98% y 100%.
Adicionalmente, se evidencia que durante el primer trimestre de 2025 se reportó un índice de extemporaneidad del 7% en la respuesta a PQRSD, mientras que en el segundo trimestre se redujo al 3,3%, evidenciando mayor efectividad de los controles implementados. Las acciones como la semaforización de estados, la designación de responsables y el monitoreo por grupos de WhatsApp contribuyeron a esta mejora. Sin embargo, el número de PQRSD pendientes aumentó de 11 a 26, lo que indica la necesidad de fortalecer el cierre oportuno para evitar acumulaciones, aunque las medidas han logrado mitigar en gran parte el riesgo, es necesario un monitoreo constante para asegurar el control sostenido</t>
  </si>
  <si>
    <t>Durante el primer semestre de 2025 los gerentes de proyecto han venido realizando la actualización del SICOF, lo que permite hacer seguimiento constante a los Contratos Interadministrativos respecto a su avance, ejecución y cumplimiento. Adicionalmente, el contratista Camilo Alejandro Calderón realiza la revisión y certificación mensual de actualización del Sistema de Información De Contratación de Fondecún – SICOF a cada gerente de proyecto. Generando los siguientes certificados:
Febrero: Número de certificados 12
Marzo: Número de certificados 22
Abril: Número de certificados 16
Mayo: Número de certificados 22
Junio: Número de certificados 21</t>
  </si>
  <si>
    <t xml:space="preserve">1. A partir del año 2023 se implementó el documento Certificación de idoneidad y experiencia de persona natural o jurídica que esté en capacidad de ejecutar el objeto del contrato siempre y cuando verifique la idoneidad y experiencia requerida y relacionada con el área de que se trate. Para efectos de llevar a cabo la contratación directa, una vez elaborados los estudios previos, se analiza la hoja de vida única del contratista junto con las certificaciones de estudios y de experiencia aportados con la misma y se avala la veracidad y autenticidad de la documentación presentada.
2. Durante la vigencia 2025 se han realizado las siguientes capacitaciones:
La Profesional Especializada de la Subgerencia Técnica Diana Katherine Zambrano realizó la capacitación sobre el Manual de Supervisión e Interventoría a los gerentes de proyectos y supervisores la cual fue citada mediante Circular 021 de 2025
FECHA:	martes, veintinueve (29) de abril de 2025.
HORA:	9:00 A.M.  
LUGAR:	Microsoft teams:
Id. de reunión: 217 213 122 361 1
Código de acceso: oq62mS3B
Se programó la capacitación sobre el Manual de Supervisión e Interventoría a los gerentes de proyectos y supervisores la cual fue citada mediante Circular 030 de 2025
FECHA: miércoles, veintitrés (23) de julio de 2025.
HORA: 9:00 A.M.
LUGAR: Microsoft teams:
Id. de reunión: 289 414 520 839 3
Código de acceso: QS7V8oj3
Indicador: Jornadas de capacitación ejecutadas 1 / jornadas de capacitación programadas 2= 50%
</t>
  </si>
  <si>
    <t>1. La Subgerencia Técnica dispuso un SharePoint y la red para garantizar que la información de los Contratos Interadministrativos y sus derivados se encuentren actualizados. Teniendo en cuenta lo anterior, en el primer semestre de 2025 se expidieron los siguientes certificados:
Marzo: 24 
Abril: 42
Mayo: 45
2.  La contratista Ginna Alejandra Cristancho realizó la sensibilización sobre Gestión Documental a los contratistas de la Subgerencia Técnica la cual fue citada mediante Circular 028 de 2025
FECHA:	miércoles 25 de junio de 2025, a las 10:00am
HORA:	              10 :00 A.M.  
LUGAR:	Microsoft teams:
Id. de reunión: 275 234 810 855
Código de acceso: WT62SZ2C</t>
  </si>
  <si>
    <t>Durante los meses de febrero a junio de 2025 el Subgerente Técnico y la Profesional Especializada Diana Katherine Zambrano y el contratista Pablo Vargas han desarrollado reuniones con los gerentes de los Contratos Interadministrativos para realizar seguimiento mensual sobre el avance de la ejecución y cumplimiento de los contratos.
En el mes de enero no se realizaron reuniones de seguimiento debido a que se estaba consolidando el equipo de trabajo.
Indicador:Actas de seguimiento firmadas 132 /número de reuniones realizadas 132=100%</t>
  </si>
  <si>
    <t>Durante el primer semestre de 2025 no se ha notificado a la Oficina Asesora Jurídica  sobre posibles incumplimientos debido a que no se ha requerido.</t>
  </si>
  <si>
    <t>En revisión</t>
  </si>
  <si>
    <t>Se evidencia que el sistema de información contractual SICOF permite consolidar la gestión y seguimiento de los contratos interadministrativos y derivados, facilitando la actualización en tiempo real sobre el avance y cumplimiento de estos. Esto permite que la administración de los proyectos cuente con información actualizada para la toma de decisiones oportunas que mitiguen el riesgo de incumplimientos o pérdidas económicas.
Para el mes de enero no se evidencian certificados, puesto que el Plan de Acción fue aprobado el 31 de enero de 2025 y los controles empezaron a implementarse a partir de esa fecha. A partir de febrero, la persona responsable de administrar SICOF verificó y certificó que los gerentes de proyecto registraron periódicamente la información contractual en el sistema, asegurando la trazabilidad de la gestión. Se emitieron certificaciones mensuales de actualización con los siguientes resultados: febrero (12 certificados), marzo (22), abril (16), mayo (22) y junio (21), reflejando un seguimiento constante que fortalece el control sobre la ejecución y administración de los contratos.</t>
  </si>
  <si>
    <t>Observaciones</t>
  </si>
  <si>
    <t>Durante 2025 el primer semestre se evidencian 21 verificaciones de idoneidad y experiencia, mediante el documento de certificación de idoneidad que valida la capacidad técnica de los contratistas antes de la contratación. Además, se realizaron dos capacitaciones: el 29 de abril de 2025 (Circular 021), sobre el Manual de Supervisión e Interventoría, con 52 participantes (29% gerentes de proyecto) y altos resultados en la evaluación de conocimientos; y el 23 de julio de 2025 (Circular 030), sobre responsabilidades legales y éticas. Estas acciones fortalecen la supervisión y reducen el riesgo identificado.</t>
  </si>
  <si>
    <t>Se verifica que para el primer semestre de la vigencia, la Subgerencia Técnica con el objetivo de prevenir y mitigar el riesgo de pérdida económica por omisión o indebido trámite de sanciones contractuales, realiza reuniones mensuales de seguimiento a los contratos interadministrativos. Entre febrero y junio de 2025 se desarrollaron 132 reuniones con gerentes de proyectos, dejando actas firmadas como evidencia del cumplimiento del control; en enero no se realizaron reuniones debido a la conformación del equipo de trabajo y que no se había aprobado el plan de acción.</t>
  </si>
  <si>
    <t>De acuerdo con la información que reporta la primera línea de defensa, durante el primer semestre de 2025 no se han presentado presuntos incumplimientos y, por tanto, no existen evidencias de notificación a la Oficina Asesora Jurídica. Esto indica que el control se ha mantenido activo y no se ha materializado el riesgo.</t>
  </si>
  <si>
    <t>Cumplir la meta comercial de la entidad $ 9.750.000.000</t>
  </si>
  <si>
    <t xml:space="preserve">De acuerdo con la información reportada por la primera línea de defensa, durante el primer semestre de 2025 se han suscrito 24 contratos interadministrativos y 11 adiciones contractuales, las cuales se evidencian en los soportes remitidos. Esto evidencia un avance del 55% frente a la meta comercial establecida en $9.750.000.000, mitigando así el riesgo de pérdida económica derivado de la falta de liquidez. </t>
  </si>
  <si>
    <t>Etiquetas de fila</t>
  </si>
  <si>
    <t>Total general</t>
  </si>
  <si>
    <t>Etiquetas de columna</t>
  </si>
  <si>
    <t>Cuenta de Responsable</t>
  </si>
  <si>
    <t>Se remitio correo a la oficina de planeación solicitando los ajustes correspondiente al formato GTH-FR-15 y el mismo se encuentra en proceso de revisión y posterior aprobación por parte del Comité Institucional de Gestión y Desempeño.</t>
  </si>
  <si>
    <t>1. con respecto al procedimiento de actualización de nómina se encuentra en proceso de ajuste y revisión.
2. Durante el I Trimestre 2025 se han realizado las validaciones de la nómina, por parte del contador y de la contratista de TH.
3. Durante el primer trimestre con las validaciones realizadas al proceso de nómina no se han presentado diferencias debido a los controles que se realizán para nómina, liquidaciones, vacaciones, liquidaciones definitivas</t>
  </si>
  <si>
    <t>Se formulara el Plan de manejo ambiental para la vigencia 2025, el cual fue llevado ante el Comité Institucional de Gestión y Desempeño y aprobado mediante la acta N°001 del 2025.
Se cargan las evidencias de lo ejecutado en el Plan ambiental con corte del primer trimestres 2025, se han realizado cotizaciones para continuar con la ejecución del mismo.</t>
  </si>
  <si>
    <t>Se ha venido elaborando mensualmente reporte de CDP no comprometidos con su saldo  con el fin de hacer seguimiento y control desde el área de presupuesto.
Reportes emitidos 6 / Total de Reportes 12= 50%</t>
  </si>
  <si>
    <t>Se elaboró el cronograma de presentación de informes y declaraciones tributarias para garantizar su cumplimiento. También se cargaron los soportes de las declaraciones y reportes presentados a los entes de control.</t>
  </si>
  <si>
    <t>Se carga la base con el detalle de los valores pendientes por facturar de cada contrato interadministrativo, tanto por concepto de bienes y servicios como por cuota de gerencia. Igualmente, se adjuntan como soporte las actas de reconocimiento de la cuota de gerencia, avaladas por la Subgerencia Técnica.</t>
  </si>
  <si>
    <t>Se carga la CIRCULAR N.º 005 de 2025, emitida por la Subgerencia Administrativa y Financiera, en la que se establecen los lineamientos para la recepción de documentos requeridos para el trámite de pagos.
Adicionalmente, se adjuntan los consolidados mensuales de las cuentas de cobro radicadas con su respectivo estado de trámite, identificando las causales de devolución más frecuentes para generar las alertas correspondientes.</t>
  </si>
  <si>
    <t>Subgerencia Técnica implementa los controles establecidos para controlar el riesgo. Entre estos controles se destaca el seguimiento permanente a la documentación de los contratos interadministrativos y derivados, asegurando la actualización en la red y el SharePoint institucional, lo cual garantiza el cargue y archivo adecuado de la información física y digital. Como evidencia, se cuenta con las actas de seguimiento elaboradas por la responsable de gestión documental sobre la actualización de expedientes, así como el soporte de capacitación del 25/06/2025 impartida al personal de la entidad frente a la conformación de los expedientes de los proyectos.</t>
  </si>
  <si>
    <t>Se formularon los PETH para la vigencia 2025, los cuales fueron llevados al Comité Institucional de Gestión y Desempeño y aprobados mediante la acta N°001 del 2025.
Durante el II Trimestre de la videncia 2025, se han ejecutado los PETH con el siguiente cumplimineto: 
-Plan de bienestar: 40 % de cumplimiento- acumulado a junio. 
-Plan de codigo de integridad: 44% de cumplimiento - acumulado a junio. 
-Plan de capacitación: 22% de cumplimiento - acumulado a junio. 
-Plan de SST: 45% de cumplimiento-acumulado a junio. 
El plan estrategico de Talento Humano se encuentra publicado en la pagina de la entidad en el siguienete link https://fondecun.gov.co/download/814/2025/14797/05-estrategico-gth.pdf</t>
  </si>
  <si>
    <t xml:space="preserve">Como soporte de la implementación de los controles, se evidencia que el proceso presentó al Comité Institucional de Gestión y Desempeño la propuesta de los planes estratégicos de talento humano (plan de capacitación, plan de bienestar, código de integridad y plan de efectividad en el trabajo), los cuales fueron aprobados el 31 de enero de 2025 mediante el Acta N.º 1. A corte del primer semestre de 2025, tienen un cumplimiento del 40% en el plan de bienestar, 22% en el plan de capacitación, 45% en el plan de seguridad y salud en el trabajo, y 44% en el código de integridad. En conjunto, estos resultados reflejan un avance promedio del 38% en la ejecución del Plan Estratégico de Talento Humano. </t>
  </si>
  <si>
    <t xml:space="preserve">Se evidencia que el proceso de Talento Humano ha avanzado en la gestión del riesgo identificado, mostrando iniciativa para mejorar los controles internos mediante la actualización del formato de verificación documental. Para completar la implementación de control se encuentra pendiente la aprobación del formato por parte del Comité de Gestión y Desempeño. Se debe continuar con el seguimiento a la aprobación y posterior implementación, asegurando la aplicación efectiva del control y evaluando su impacto en la mitigación del riesgo. </t>
  </si>
  <si>
    <t>El seguimiento a la implementación de los controles se evidencia que el riesgo de liquidar nómina sin considerar adecuadamente las novedades mensuales está controlado de manera efectiva. El proceso cuenta con controles de doble validación con un profesional que apoya al proceso de TH y con la verificación de contabilidad previo al pago, por lo que se recomienda continuar con la doble validación. 
Adicionalmente, se recomienda continuar con la actualización del procedimiento y los controles asociados, así como mantener la capacitación y el acompañamiento a los responsables de nómina para asegurar la sostenibilidad y eficacia del control implementado.</t>
  </si>
  <si>
    <t>La gestión del riesgo ambiental muestra avances significativos en planificación, aprobación e inicio de acciones preventivas, las cuales se evidencia con la aprobación del plan y el soporte de la capacitación en gestión de residuos. No obstante, es indispensable reforzar la implementación mediante iniciativas que no solo concienticen, sino que sean de intervención, implementando mejores prácticas ambientales en la entidad. Se recomienda impulsar propuestas y proyectos concretos que, además de sensibilizar, intervengan estructuralmente acciones, asegurando la sostenibilidad en la gestión ambiental a mediano y largo plazo.</t>
  </si>
  <si>
    <t>Recomendación de trabajar más</t>
  </si>
  <si>
    <t>Riesgo  materializado</t>
  </si>
  <si>
    <t>Se evidencia que el riesgo se encuentra controlado, mediante el seguimiento mensual que se realiza a la disponibilidad, información que también es socializada con las dependencias, con el objetivo que puedan tomar decisiones que les permita realizar un mejor control presupuestal. Se recomienda mantener y fortalecer este esquema de reporte y seguimiento periódico para seguir minimizando riesgos y optimizar la gestión financiera institucional.</t>
  </si>
  <si>
    <t xml:space="preserve">Mediante el seguimiento realizado al riesgo de incumplimiento de las obligaciones tributarias, se evidenció que el proceso de contabilidad remitió un cronograma para la liquidación de impuestos, estableciendo plazos y responsables para cada período fiscal. Adicionalmente, desde enero hasta junio, el área ha cumplido con la entrega mensual de los soportes correspondientes al pago de impuestos, presentando informes que incluyen evidencias de los tributos liquidados y pagados en tiempo y forma, conforme al cronograma. Por lo tanto, se evidencia que el riesgo se encuentra controlado y que los controles han sido eficaces. </t>
  </si>
  <si>
    <t xml:space="preserve">Mediante el seguimiento realizado al riesgo de reconocimiento y transferencia inadecuada de cuotas de gerencia, se evidenció que la subgerencia técnica genera actas mensuales de reconocimiento de cuotas de gerencia, las cuales informan formalmente el traslado de las cuotas de gerencia, de manera proporcional al % de ejecución de cada proyecto. Estas actas, constituyen el soporte principal para que el área contable realice los traslados y registros contables correspondientes. Asimismo, se verificó que la contabilidad efectúa la acusación y reconocimiento de valores únicamente cuando se cuenta con las actas respectivas, garantizando trazabilidad y respaldo documental. Este control asegura que los traslados se realicen proporcionalmente al avance real de los proyectos. </t>
  </si>
  <si>
    <t xml:space="preserve">De acuerdo con el riesgo de incurrir en inconsistencias, sanciones o pérdidas para la entidad derivadas de errores u omisiones en la validación y gestión de pagos. Se constató que, conforme a la Circular 5 de 2025 emitida por la Supervisión Administrativa y Financiera, el proceso cuenta con lineamientos diferenciados para el trámite de pagos a personas naturales y jurídicas. Para su implementación hay filtros de revisión que incluyen la validación de aportes a seguridad social, la revisión documental en la radicación de trámites y la verificación final por el área de contabilidad antes de autorizar pagos. Durante enero-junio de 2025 se evidenció la aplicación disciplinada de estos controles, así como la trazabilidad de pagos procesados y devueltos. </t>
  </si>
  <si>
    <t>Durante el semestre para la publicación de información se lleva control mediante el formato de solicitud GA-FR-28, el cual se debe estar firmado por el responsable de generar la información y/o responsable de publicarla, indican el nombre del solicitante, el tipo de publicación, y lugar de la publicación en el sitio web de la entidad, de esta forma se asegura la veracidad, oportunidad y claridad en las comunicaciones.</t>
  </si>
  <si>
    <r>
      <rPr>
        <b/>
        <sz val="11"/>
        <rFont val="Arial Narrow"/>
        <family val="2"/>
      </rPr>
      <t>PETI</t>
    </r>
    <r>
      <rPr>
        <sz val="11"/>
        <rFont val="Arial Narrow"/>
        <family val="2"/>
      </rPr>
      <t xml:space="preserve">
•El plan se encuentra elaborado y aprobado por el Comité Institucional de Gestión y Desempeño en el acta Nro 1 el 29  de enero del 2025.
•Se encuentra publicado enel sitio web de la entidad, se adelanta contratacion de los servicios de tecnologia para el funcionamiento de la entidad.
 •Se gestiona los servicos de tecnologia mediante la mesa de ayuda, resolviendo los inconveneintes presentados y reportados por los usuarios en temas de conectividad, gestion de usuarios, servicios de correos electronicos, fallas en equipo de computo.
</t>
    </r>
    <r>
      <rPr>
        <b/>
        <sz val="11"/>
        <rFont val="Arial Narrow"/>
        <family val="2"/>
      </rPr>
      <t xml:space="preserve">PLAN DE COMPRAS
</t>
    </r>
    <r>
      <rPr>
        <sz val="11"/>
        <rFont val="Arial Narrow"/>
        <family val="2"/>
      </rPr>
      <t>Bajo el marco del Plan anual de adquisión se han llevado a cabo las distintas contrataciónes y compras para la vigencia teniendo el cuenta el cronograma. Se han realizado las siguientes adquicisiones:
-  Contrato 2025-0258 “PRESTAR EL SERVICIO DE HOSTING PARA EL PORTAL WEB CON SOPORTE TÉCNICO PARA EL SITIO WEB DEL FONDO DE DESARROLLO DE PROYECTOS DE CUNDINAMARCA – FONDECUN”
- Contrato 2025-0393 Orden de Compra 146088 "PRESTACIÓN DEL SERVICIO DE CONECTIVIDAD A INTERNET PARA EL 
FONDO DE DESARROLLO DE PROYECTOS DE CUNDINAMARCA – FONDECÚN, BAJO EL ACUERDO MARCO CCE-SNG AMP-003-2024."
- Contrato 2025-0279 Orden de Compra 144477 "ADQUIRIR EL SERVICIO DE LICENCIAMIENTO DE CORREOS ELECTRÓNICOS OFFICE 365 Y MICROSOFT TEAMS ENTERPRISE PARA FONDO DE DESARROLLO DE PROYECTOS DE CUNDINAMARCA – FONDECÚN."
- Contrato 2025-0465 Orden de Compra 147529 "SERVICIO DE RENOVACIÓN DE MEMBRESÍA Y ANUALIDAD ANTE LACNIC DEL POOL DE DIRECCIONES IPV6 PREFIJO /48, A NOMBRE DEL FONDO DE DESARROLLO DEPROYECTOS DE CUNDINAMARCA – FONDECÚN"
- Contratos de personal para gestión y administración de recursos tecnológicos.</t>
    </r>
  </si>
  <si>
    <t>Se han realizado mantenimientos correctivos a equipos propios de la entidad y alquilados atendiendo peticiones realizadas por la mesa de ayuda, arantizando que los contratistas puedan realizar sus tareas asignadas.</t>
  </si>
  <si>
    <t>Bajo el marco del Plan anual de adquisión se han llevado a cabo las distintas contrataciónes y compras para la vigencia teniendo el cuenta el conograma. Se han realizado las siguientes adquicisiones:
-  Contrato 2025-0258 “PRESTAR EL SERVICIO DE HOSTING PARA EL PORTAL WEB CON SOPORTE TÉCNICO PARA EL SITIO WEB DEL FONDO DE DESARROLLO DE PROYECTOS DE CUNDINAMARCA – FONDECUN”
- Contrato 2025-0393 Orden de Compra 146088 "PRESTACIÓN DEL SERVICIO DE CONECTIVIDAD A INTERNET PARA EL 
FONDO DE DESARROLLO DE PROYECTOS DE CUNDINAMARCA – FONDECÚN, BAJO EL ACUERDO MARCO CCE-SNG AMP-003-2024."
- Contrato 2025-0279 Orden de Compra 144477 "ADQUIRIR EL SERVICIO DE LICENCIAMIENTO DE CORREOS ELECTRÓNICOS OFFICE 365 Y MICROSOFT TEAMS ENTERPRISE PARA FONDO DE DESARROLLO DE PROYECTOS DE CUNDINAMARCA – FONDECÚN."
- Contrato 2025-0465 Orden de Compra 147529 "SERVICIO DE RENOVACIÓN DE MEMBRESÍA Y ANUALIDAD ANTE LACNIC DEL POOL DE DIRECCIONES IPV6 PREFIJO /48, A NOMBRE DEL FONDO DE DESARROLLO DEPROYECTOS DE CUNDINAMARCA – FONDECÚN"
- Contrato 2025-0434 "ALQUILER DE EQUIPOS DE COMPUTO Y PERIFÉRICOS CON INSTALACIÓN, CONFIGURACIÓN Y MANTENIMIENTO PARA EL FONDO DE DESARROLLO DE PROYECTOS DE CUNDINAMARCA – FONDECÚN"
- Contratos de personal para gestión y administración de recursos tecnológicos.</t>
  </si>
  <si>
    <t>En la vigencia actual desde la gestión tecnológica se ha realiza campañas de sensibilización en acciones orientadas a mantener y mejorar la ciberseguridad de la entidad, partiendo por dar a conocer la política de seguridad informática de la entidad y recomendaciones con buenas prácticas,  mediante el envió a todos los correos electrónicos institucionales y presentación de información de seguridad a través del fondo de pantalla de todos los equipos de la entidad.</t>
  </si>
  <si>
    <t>Con el fin de prevenir el hurto o daño de la información ocasionado por instrucciones maliciosas que puedan afectar a la entidad, se realiza un monitoreo constante del funcionamiento del firewall. Este seguimiento permite analizar el tráfico de red entrante y saliente, identificar los principales patrones de conexión y verificar el cumplimiento de las reglas de seguridad establecidas por la entidad.</t>
  </si>
  <si>
    <t>En la ejecución del plan de seguridad de la información se implementa tareas de copias de seguridad a la información de la entidad, es así que se programan para que se ejecuten automáticamente en el horario nocturno, logrando en el periodo realizar 153 backups en unidades NAS, 
así mismo para el sistema de gestión financiero ERP SIIWEB se realiza en la infraestructura externa del proveedor backup por medio de snapshots o instantáneas, almacenándolos en Dropbox.</t>
  </si>
  <si>
    <t xml:space="preserve">Con el fin de asegurar el canal de comunicación digital para la atención a usuarios, mantener la comunicación y publicación de información se realiza la actualización del contrato de hosting para el almacenamiento y publicación del sitio web de la entidad www.fondecun.gov.co, generando el contrato Nro.2025-0258 con la empresa Grupos Vector Sociedad por Acciones Simplificada, hasta el 31 de diciembre de 2025, en la ejecución de este contrato se realizó la migración del servicio a servidores del nuevo proveedor, proceso que se realizó sin inconvenientes, sin caídas del servicio y con la migración de toda la data del sitio web, así mismo en el tiempo transcurrido de ejecución no se han presentado fallas en el servicio manteniéndose constante.
</t>
  </si>
  <si>
    <t xml:space="preserve">Haciendo la verificación a los controles implementados para gestionar el riesgo de pérdida de confianza y daño a la imagen institucional por publicación, se evidencia que todas las solicitudes de publicación en el portal web cuentan con soportes documentales formales remitidos por los líderes de proceso responsables del contenido, quienes realizan la validación previa antes de la divulgación. La publicación se ejecuta únicamente a través del área de tecnología, que centraliza el procedimiento de carga y publicación, garantizando que los usuarios o líderes de procesos no tengan acceso para manipular o publicar información directamente en el portal. Este esquema de segregación de funciones, junto con la trazabilidad y registro de cada solicitud con sus respectivos soportes y aprobaciones, asegura la integridad y veracidad de la información divulgada. </t>
  </si>
  <si>
    <t xml:space="preserve">Haciendo el seguimiento a los controles implementados para gestionar el riesgo de suspensión de servicios que soportan controles y aplicaciones de infraestructura tecnológica, con posibilidad de afectar el funcionamiento central de la entidad, se evidencia que el proceso elaboró e implementó el Plan Estratégico de Tecnologías de la Información (PETI), entre los cuales se realizó la contratación de soporte, conectividad, licencias y adquisición de equipos, por lo que se verifica la contratación oportuna y el seguimiento a los servicios tecnológicos, evitando interrupciones en procesos críticos y garantizando la continuidad operativa. De acuerdo a las evidencias de contratos y adiciones realizados a los servicios tecnológicos, el riesgo se encuentra controlado. </t>
  </si>
  <si>
    <t xml:space="preserve">Frente al riesgo de suspensión o afectación de la operatividad por falta de mantenimiento oportuno a los equipos tecnológicos, se evidencia que durante mayo y junio se realizaron mantenimientos correctivos a los equipos propios de la entidad. En cuanto a los equipos en alquiler, no se reportaron fallos ni mantenimientos correctivos, reflejando una adecuada condición de estos equipos de cómputo. El mantenimiento preventivo programado para junio fue reprogramado para julio debido al cierre del contrato de alquiler y la entrada en operación de uno nuevo. También durante este periodo se ejecutaron mantenimientos preventivos y correctivos a impresoras y servidores, fortaleciendo la disponibilidad de la infraestructura tecnológica. </t>
  </si>
  <si>
    <t xml:space="preserve">Frente al riesgo de vulneración de la confidencialidad, integridad o disponibilidad de la información institucional, se evidencia que el proceso remitió soportes que demuestran la contratación y ejecución de los servicios tecnológicos esenciales, incluyendo la definición del portafolio de productos y servicios TIC. Estos servicios abarcan hosting, licencias, software y soporte técnico, asegurando la continuidad de la operación y la actualización de la infraestructura tecnológica de la entidad. </t>
  </si>
  <si>
    <t>En relación con el control orientado a fortalecer la cultura de seguridad de la información, se verifica la ejecución de campañas de ciberseguridad dirigidas a los usuarios internos de la entidad. Estas actividades incluyen capacitaciones sobre buenas prácticas, socialización de la política de “escritorio limpio” y difusión de lineamientos de seguridad mediante diversos medios institucionales.</t>
  </si>
  <si>
    <t xml:space="preserve">Respecto al control de monitoreo continuo para proteger la red institucional, se verifica que el proceso genera informes sobre el tráfico y el comportamiento del firewall. Estos reportes evidencian un seguimiento que permite identificar que no se han presentado intentos de acceso no autorizados y posibles vulnerabilidades. </t>
  </si>
  <si>
    <t xml:space="preserve">Se evidencia la implementación de los controles de respaldos periódicos, mediante la ejecución de copias de seguridad internas que garantizan la integridad y disponibilidad de la información crítica. Los informes remitidos por el proceso confirman la verificación de la integridad de los archivos respaldados y la existencia de un espacio externo para almacenar las copias, fortaleciendo así la capacidad de recuperación ante eventuales pérdidas de datos. </t>
  </si>
  <si>
    <t xml:space="preserve">Haciendo seguimiento al control implementado para mitigar el riesgo de interrupción de la disponibilidad tecnológica del portal web institucional, se verifica que mediante el contrato No. 0258 de 2025 con GRUPO VECTOR SAS se han establecido y cumplido mecanismos para garantizar la continuidad del servicio. El control contempla migración a un ambiente especializado (Cloud Hosting VPS), mantenimientos, backups diarios, monitoreo 7x24, cumplimiento de indicadores de disponibilidad superiores al 99%, y medidas de seguridad conforme al marco normativo vigente. La evidencia remitida incluye informes periódicos sobre la ejecución contractual, verificación de respaldos, estabilidad operativa y soporte técnico continuo, sin registrarse incidencias ni fallas en el periodo revisado. </t>
  </si>
  <si>
    <t xml:space="preserve">
La Subgerencia Administrativa y Financiera emitió circular 005 del 16 de enero de 2025 con asunto “CIRCULAR N° 005 DE 2025 - RECEPCIÓN DE DOCUMENTOS PARA LIQUIDACIÓN DE PAGOS.
</t>
  </si>
  <si>
    <t>Toda cuenta a la que se de apertura para el manejo de recursos como Condiciones de Manejo tiene establecidas firmas conjuntas correspondientes al Gerente General y a la Tesorera General, es decir para la apertura, cierre, solicitudes de cheques de gerencia, activación de productos y todo proceso que corresponda se realizara por medio de oficio y debe contener las dos firmas registradas. 
Fondecún cuenta con un PREPARADOR quien es el que accede a los portales bancarios a realizar el cargue de todas las transferencias y cuenta con un APROBADOR, este rol en cabeza del Tesorero General de la entidad, quien realiza el proceso de autorización de las transferencias.</t>
  </si>
  <si>
    <t xml:space="preserve">Los portales bancarios están parametrizados para que su función mantenga el control dual, el cual consiste en tener dos filtros para realizar trasferencias bancarias PREPARADOR Y AUTORIZADOR y por cada rol cada se maneja usuario, claves y token propios. 
</t>
  </si>
  <si>
    <t>Los portales bancarios están parametrizados de tal manera que cada funcionario autorizado para desarrollar un rol (PREPARADOR Y AUTORIZADOR) tenga su registro individual en estas plataformas, con el fin de que cada uno maneje usuario independiente, claves independientes y le son entregados los tokens propios los cuales se vinculan directamente al usuario por su serial único, es decir estos no funcionan en los portales si los anteriores métodos de seguridad no cumplen con la asociación requerida.</t>
  </si>
  <si>
    <t>Haciendo seguimiento al control implementado para mitigar el riesgo de manejo inadecuado de credenciales bancarias y operaciones financieras, se verifica que las credenciales de acceso a los portales bancarios están claramente asignadas por rol, diferenciando la figura de preparador de la de aprobador. Mediante los soportes se confirma que la plataforma mantiene activas y separadas las credenciales de ambos perfiles, lo cual garantiza el principio de doble validación y evita la concentración de funciones críticas en una sola persona. Este esquema de segregación fortalece la trazabilidad de las operaciones financieras y cumple con las mejores prácticas en gestión de riesgos operativos y financieros.</t>
  </si>
  <si>
    <t xml:space="preserve">Se evidencia que la asignación de credenciales bancarias a los funcionarios se efectúa de manera formal mediante acta, en concordancia con los cargos y responsabilidades definidos en el proceso. Las credenciales para tesorería fueron asignadas durante las vigencias 2019 y 2020, actualmente se mantienen vigentes ya que no se han reportado cambios en los titulares de los roles. </t>
  </si>
  <si>
    <t>El control implementado para garantizar la seguridad en las operaciones bancarias consiste en la aplicación obligatoria del principio de doble autorización, que exige la intervención secuencial y exclusiva de los roles de preparador y aprobador para procesar transferencias, aperturas y pagos. Median los soportes, se confirma que el sistema bancario soporta este flujo de trabajo, y no se registran operaciones que hayan sido procesadas sin la aplicación de este esquema. Este mecanismo funciona como un filtro adicional para mitigar el riesgo de fraudes o errores y asegura el cumplimiento normativo aplicable.</t>
  </si>
  <si>
    <t xml:space="preserve">Respecto al riesgo de incurrir en inconsistencias, sanciones y pérdidas para la entidad por errores u omisiones en el proceso de gestión y trámite de pagos, se verifica que el control definido en la Circular 05-2025 se establece e implementar lineamientos claros y diferenciados para personas naturales y jurídicas, garantizando que únicamente se tramiten pagos con documentación completa y validaciones requeridas. El proceso incorpora filtros secuenciales para validar aportes a seguridad social, revisar requisitos al momento de la radicación y realizar una última verificación por el área de contabilidad antes de autorizar pagos. Así se aseguran de que los pagos que se realizan cumplan con los requisitos. </t>
  </si>
  <si>
    <t xml:space="preserve">En el seguimiento al control implementado para mitigar el riesgo de contratación de proponente que no cumplan con los requisitos, se verifica mediante la base de procesos de selección reportada por la OAJ, que en el primer semestre se presentaron 33 procesos de selección clasificados así:
1 por subasta inversa, 1 de menor cuantía, 3 de invitación pública, 4 por mínima cuantía y 24 por contratos de consultoría.
Mediante los links de los procesos en SECOP, se evidencia que realizan la verificación de requisitos habilitantes desde el componente jurídico, financiero y técnico. </t>
  </si>
  <si>
    <t>Durante el primer semestre de 2025, Fondecún cumplió cabalmente con el ejercicio de evaluación en cada de los procesos de selección de pluralidad de oferentes que ha apertura durante la vigencia, evaluando jurídicamente a cada uno de los oferentes de acuerdo con el trámite pertinente de cada tipo de proceso de selección, y a su vez dando la publicidad correspondiente. La cual se puede evidenciar en la relación de procesos adjunta.</t>
  </si>
  <si>
    <t>Se verifica que la evaluación de la idoneidad y experiencia de los oferentes se realiza a través de la conformación de comités evaluadores, los cuales garantizan la revisión de los requisitos habilitantes desde los componentes jurídico, financiero y técnico. De acuerdo con la base de procesos de selección reportada por la Oficina Asesora Jurídica, durante el primer semestre se tramitaron 33 procesos clasificados en subasta inversa (1), menor cuantía (1), invitación pública (3), mínima cuantía (4) y contratos de consultoría (24). Mediante los enlaces en la plataforma SECOP, se evidencia que cada proceso incluye actas y matrices que documentan dicha verificación, asegurando la conformidad normativa y la transparencia en la adjudicación. En conclusión, el control es efectivo y contribuye a garantizar la legalidad y pertinencia técnica en la contratación.</t>
  </si>
  <si>
    <t xml:space="preserve">La Oficina Asesora Jurídica ha realizado el seguimiento y las actuaciones pertinentes dentro de los procesos juidicales y administrativos en los que hace parte el Fondo, de acuerdo con los Informes bimensuales soporte de esta actividad
</t>
  </si>
  <si>
    <t xml:space="preserve">En el seguimiento al riesgo jurídico asociado a fallas en la gestión y seguimiento de los procesos judiciales, se evidencia que la firma asignada apoya a la Oficina Asesora Jurídica en la representación judicial realiza seguimiento a los procesos de manera periódica y emite informes trimestrales. Para el primer semestre de 2025, se evidencia la existencia de un archivo consolidado con inventario, tipificación y estado de los 21 procesos judiciales activos: 12 como demandada, 5 como demandante, 2 terminados y 2 en admisión. </t>
  </si>
  <si>
    <t>Actualmente se encuentra activo, proceso sancionatorio referente al presunto incumplimiento del Contrato No. 1526-2021,  suscrito en el marco de ejecución del contrato interadministrativo No. 087-2021 (Fondecún 21-007) suscrito entre el instituto de infraestructura y concesiones de Cundinamarca - ICCU y FONDECÚN, el cual de acuerdo con la petición del contrtatista en ejercicio de su derecho de defensa y contradicción, se encuentran realizando mesas de trabajo conjutnas con el fin de establecer los entregables faltantes, objetos del procesos de incumplimiento.</t>
  </si>
  <si>
    <t>El 28 Febrero del año 2025, encontrándose dentro de los términos legales establecidos para su análisis, el Comité de Conciliación evaluó la procedencia de iniciar de Acción de repetición respecto de pago realizado en el marco del proceso de controversias contractuales iniciado por Interdeportes 2018. Teniendo en cuenta entre otros argumentos, que el saldo con el cual se dio cumplimiento al acuerdo conciliatorio corresponde a recursos propios del proyecto sin afectar el presupuesto de Fondecún, el Comité consideró no procedente iniciar la Acción de Repetición</t>
  </si>
  <si>
    <t xml:space="preserve">Durante el primer semestre de 2025, se ha suscrito un total de 24 Contratos Interadministrativos, los cuales fueron previamente analizados y avalada su pertinencia financiera, técnica y jurídica, por el Comité de Negocios de Fondecún por medio de la socialización de las respectivas fichas técnicas que integran la totalidad de criterios a considerar en cada uno de los negocios suscritos. </t>
  </si>
  <si>
    <t xml:space="preserve">De acuerdo con las evidencias remitidas por la Oficina Asesora Jurídica, se verificó que durante el primer semestre de la vigencia, se realizaron sesiones del Comité de Negocios en las cuales se evaluó la pertinencia de los contratos interadministrativos suscritos. Según las actas correspondientes, se registró la revisión y aprobación de veinticinco (24) contratos interadministrativos, los cuales fueron sometidos a análisis técnico, financiero y jurídico previo a su formalización. </t>
  </si>
  <si>
    <t>En seguimiento al riesgo asociado a la no procedencia o inoportunidad en el trámite de acciones de repetición, se verificó que la Oficina Asesora Jurídica realiza el análisis y seguimiento correspondiente a través del Comité de Conciliación, evaluando la viabilidad de impulsar este tipo de acciones conforme al marco legal aplicable. Para el primer semestre de la vigencia 2025, se evidenció el estudio de procedencia de una acción de repetición relacionada con un pago efectuado, derivado de controversias contractuales con INDEPORTES. Inicialmente, se evaluó la viabilidad de iniciar la acción de repetición, pero en el desarrollo del análisis jurídico y dentro del marco del Comité de Conciliación, se concluyó que los recursos comprometidos correspondían a contrato interadministrativo del rubro de bienes y servicios, y no a recursos de funcionamiento de la entidad, lo cual descartó la procedencia de la acción de repetición. En consecuencia, el riesgo no se materializó.</t>
  </si>
  <si>
    <t>Los supervisores de contrato realizan seguimiento a los contratos, monitoreando los avances contractuales y emitiendo alertas sobre posibles novedades o incumplimientos. En caso de identificar presuntos incumplimientos, estas son reportadas a la Oficina Asesora Jurídica, la cual realiza el análisis correspondiente. Durante el primer semestre de la vigencia 2025, la Oficina Asesora Jurídica adelantó el seguimiento a las declaraciones de presunto incumplimiento, entre ellas, el procedimiento sancionatorio actualmente activo referente al contrato 1526 de 2021, suscrito en el marco del contrato interadministrativo 087-2021 entre el ICU y FONDECÚN. El contratista ha ejercido su derecho a la defensa y se encuentra en diálogo con la entidad para definir acciones conjuntas. Se concluye que los supervisores mantienen control sobre la ejecución y cumplimiento de obligaciones, y ante cualquier novedad contractual, esta es escalada a la Oficina Jurídica. A la fecha, solo se registra este caso en trámite, el cual no se ha declarado como incumplimiento formal, por lo tanto, el riesgose encuentra sin materializarse.</t>
  </si>
  <si>
    <t>En seguimiento a los pagos realizados con cargo al rubro de sentencias judiciales, se verificó que la Oficina Asesora Jurídica elaboró una ficha de estudio de procedencia de acción de repetición respecto a un pago efectuado en el primer semestre de la vigencia. Del análisis se concluyó que dicho pago no tiene origen en un daño antijurídico, sino que deriva de un acuerdo conciliatorio. El reconocimiento económico resultó del proceso de liquidación del contrato No. 213-2018, en el cual las partes acordaron el valor a cancelar como parte de la conciliación contractual. En este contexto, se estableció que el pago no corresponde a una indemnización, sino al cumplimiento de obligaciones surgidas de la ejecución del contrato. Por tanto, no se configura el supuesto necesario para iniciar una acción de repetición. Se concluye que no procede esta acción y que el riesgo de omisión en su impulso no se encuentra materializado.</t>
  </si>
  <si>
    <t>Se realizó la medición y seguimiento al proceso conforme a los instrumentos establecidos, a través del desarrollo de actividades de asesoría jurídica al Comité de Conciliación y la evaluación de la procedencia de acciones de repetición, en cumplimiento de los controles previstos en la política de prevención del daño antijurídico. En este marco, la Oficina Asesora Jurídica elaboró la ficha de análisis correspondiente a un pago efectuado con cargo al rubro de sentencias judiciales, concluyendo que dicho pago derivó de un acuerdo conciliatorio de la liquidación del contrato No. 213-2018. Se determinó que el reconocimiento económico no constituía una indemnización ni configuraba daño antijurídico, por lo cual no era procedente iniciar acción de repetición. Esta actuación evidencia la intervención del área jurídica en el análisis preventivo y el acompañamiento al Comité, cumpliendo con los lineamientos institucionales y contribuyendo a la adecuada defensa judicial de la entidad.</t>
  </si>
  <si>
    <t xml:space="preserve">Durante el primer semestre la OAJ realizó seguimiento a un pago efectuado con cargo al rubro de sentencias judiciales. Se elaboró la ficha de análisis de procedencia de acción de repetición, y se concluyó que no aplicaba, ya que el pago fue resultado de un acuerdo conciliatorio derivado de la liquidación del contrato No. 213-2018. No se trató de un daño antijurídico, sino del cumplimiento de obligaciones contractuales. Esta actuación se desarrolló en el marco del acompañamiento al Comité de Conciliación y en cumplimiento de la política de prevención del daño antijurídico.
</t>
  </si>
  <si>
    <t>Durante el primer semestre de 2025, Fondecún cumplió  con el ejercicio de evaluación en cada de los procesos de selección de pluralidad de oferentes que ha apertura durante la vigencia, evaluando jurídicamente a cada uno de los oferentes de acuerdo con el trámite pertinente de cada tipo de proceso de selección, y a su vez dando la publicidad correspondiente. La cual se puede evidenciar en la relación de procesos adjunta.</t>
  </si>
  <si>
    <t xml:space="preserve">El 28 de marzo de 2025, la Oficina Asesora Jurídica en conjunto con La Subgerencia Admininistrativa y Financiera realizaron jornada de capacitación cuyo tema fue "Gestión de PQRSD", en l acual particuparon 72 colaboradores, de acuerdo con el informe de capacitación soporte de esta actividad.
</t>
  </si>
  <si>
    <t>En seguimiento a la actividad de capacitación sobre los plazos y procedimientos de respuesta a los derechos de petición, se evidenció que dicha acción fue implementada como un control preventivo para mitigar el riesgo de responder requerimientos de manera extemporánea. La capacitación tuvo como objetivo fortalecer las competencias de los funcionarios responsables, asegurando que las respuestas se emitan de forma oportuna y conforme a la normatividad vigente.</t>
  </si>
  <si>
    <t>Una vez verificadas las evidencias reportadas para el presente seguimiento, se logró constatar el cumplimientos de las actividades para mitigar el riesgo. A saber:
1. mediante formato cod. EI-FR-01 se evidencia la programación y las socializaciones en las sesiones del Comité de Coordinación de Control Interno de los avances del plan anual de auditoria de la presente vigencia dejando registro de la gestión.
2. En las actas del Comité de Coordinación de Control Interno se evidenica la socialización a los integrantes del estado de ejecución de las actividades y el grado de cumplimiento al plan anual de auditoría basada en riesgos y su impacto frente a la estructura del SCI.
Teniendo en cuenta lo anterior, se evidencia el cumplimiento de los controles de acuerdo a las metas y en los plazos indicados.</t>
  </si>
  <si>
    <t xml:space="preserve">En el presente seguimiento verificadas las evidencias aportadas por el area, se confirma el cumplimiento de los controles definidos en el plan, a saber:
1. La Oficina de Control Interno elaboró y validó el Programa Anual de Auditorías de la vigencia 2025, el cual fue aprobado mediante acta No. 1 del Comité CCI.
2. En las actas aportadas se evidenció el cumplimiento de 4 auditorias de 5 programadas.
3. Se eviencia ademas  Informe Final de Auditoría del proceso de Gestión Tecnológica (MSPI), al cual se le debe realizar  plane de mejoramiento, para mitigar los 17 hallazgos de la auditoría.
4. En acta No.4-2025 del Comité CCI se enuentra la novedad de solicitud de modificación del Plan de Auditoría para ajustar fechas de auditorías críticas, como las de Gestión Jurídica y Contractual, la Gestión Comercial, y de comunicaciones para el mes de noviembre de la presente vigencia , ademas, se solicitó para la evaluación del  Modelo de Seguridad y Privacidad de la Información, ampliación del plazo. </t>
  </si>
  <si>
    <t>Se evidencia el cumplimiento de los controles en el presente seguimiento:
1. Se verificó la constancia en las actas de 3 sesiones del Comité de Coordinación de Control Interno, del estado de ejecución de las auditorías realizadas, ademas, se socializó el impacto de las mismas así como tambien su alcance y  objetivos.
2. En las actas de comité (CCCI), se evidencia la socialización del estado de ejecución de las actividades desarrolladas por la OCI, indicando el nivel de cumplimiento al plan anual de auditoría basada en riesgos.
Por lo anterior, los controles fueron cumplidos de acuerdo a los previsto.</t>
  </si>
  <si>
    <t xml:space="preserve">Se evidencia  tablero de control mediante el cual la Oficina de Control Interno realiza el monitoreo de informes del plan anual de auditoria y seguimiento con el fin de asegurar la presentación de informes en los términos de ley y así evitar sanciones, multas y demas.
</t>
  </si>
  <si>
    <t>Se evidencia gestión por parte del lider del proceso para el cumplimiento de la actividades en el presente seguimiento, se realizó cronograma de trabajo con las areas involucradas para rendir de manera oportuna la información en el DAFP.
Se evideniciacertificado del reporte de diligenciamiento en el aplicativo FURAG, de fecha 12 de abril de 2025, por lo tanto, se evidencia cumpliemiento de la actividad en la fecha prevista.</t>
  </si>
  <si>
    <t>se evidencia gestión por parte de la Oficina de Planeación,  saber, se observa  el plan de mejoramiento de acuerdo a los resultados de FURAG en las vigencias anteriores, con el apoyo de las demas areas, 
Se evidencia seguimiento en el primer trimestre de 2025 al Plan de Trabajo de MIPG con corte a 30 de marzo de 2025.
Dado que la el segundo seguimiento con corte a junio de 2025 se encuentra en curso, se sugiere dar cumplimiento en las fechas establecidas para verificar que las actividades definidas en el Plan de trabajo de MIPG conforme al objetivo de las políticas  y dimensiones del modelo se cumplan a cabalidad.</t>
  </si>
  <si>
    <t>En el presente seguimiento, se eviencia elcumplimiento de la actividad por parte de la Oficina de Planeación:
1. Se cuenta con Plna de Acción para la presente vigencia aprobado por el comité de Desempeño donde se estableció seguimiento de manera trimestral.
2. Se evidencia que desde la Oficina de Planeación se realizó primer seguimiento con corte marzo de 2025, como resultado del seguimiento se verificó cumplimiento general del 98%, lo anterior, teniendo en cuenta la falta de ejecución de la actividad por parte de la Subgerencia Tecnica en cuenta la ejecución de contratos.
3. En el presente seguimiento, no se evidencia el reporte del seguindo seguimiento del Plan por parte de la Oficina de Planeación el cual debe ser con corte de junio 30 de 2025, se recomienda dar cumplimiento en las fechas establecidas.</t>
  </si>
  <si>
    <t>se evidencia  la respectiva revisión y validación de la información previa a su publicación o a su divulgación por parte de la Oficina de Planeación, lo anterior, con el objetivo deevitar  pérdida de confianza y daño a la imagen institucional por publicación, la cual, se verificó que se realiza unicamente a travez de formatos y desde la Gestión Tecnologica de la Entidad.
Por lo anterior, se evidencia el cumplieminto del control por parte de la Oficina de Planeación.</t>
  </si>
  <si>
    <t>Se observó las evidencias aportadas la Oficina Asesora Jurídica, ademas, el seguimiento por parte de la Oficina de Planeación, donde se constató que en las sesiones Comitpe de Negocios realiazdas en el primer semestre de la vigencia en curso,  se evaluaron la pertinencia de los contratos interadministrativos suscritos en el Fondo. De acuerdo a las actas, los contratos interadministrativos fueron sometidos a análisis técnico, financiero y jurídico previo a su formalización, teniendo en cuenta lo anterior, se dió cumplimiento a la actividad con la elaboración  ficha técnica para aprobación ante el Comité de Negocios, previo análisis del entorno interno y externo del Fondo para decidir el desarrollo del proyecto.</t>
  </si>
  <si>
    <r>
      <t xml:space="preserve">En el presente seguimiento al mapa de riesgos, la Oficina de Control Interno logró evidenciar que desde la Subgerencia Técnica se realizó seguimiento y control a los contratos interadministrativos y contratos derivados mediante el Sistema de Información de Contratos de Fondecún SICOF, con lo cual se miniza la perdida de contratos, incumplimientos contractuales o perdias económicas en los proyectos susccritos con el Fondo.
De acuerdo con la subgerencia Técnica se dispuso de un contratista que de manera mensual realiza seguimientos, producto de ello, se evidenciaron los siguientes certificados:
Enero de 2025 sin seguimiento,  febrero registra 12 certificados, marzo con 22 certificados, abril reporta 16 certificados, el mes de mayo se evidencian 22 certificados  y en mes de  junio se evdienciaron 21 certificados, lo anterior,  refleja un monitoreo de manera continua desde la Subgerencia Técnica dando cumplimiento a la actividad definida en el presente riesgo.
</t>
    </r>
    <r>
      <rPr>
        <sz val="11"/>
        <color rgb="FFFF0000"/>
        <rFont val="Arial Narrow"/>
        <family val="2"/>
      </rPr>
      <t>Nota: Revisados los certificados del mes de febrero, se evencian certificados expedidos de vigencia 2024 de los siguientes contratistas: Pablo Vargas, Juan David Patiño, Jimena Ospina, Mario Rodriguez y Roberto Reyes, teniendo en cuenta que el seguimiento es de la vigencia 2025, se sugiere reportar unicamente lo correspondiente al periodo de seguimiento, por lo tanto, es importante retirar las evidencias que no corresponden.</t>
    </r>
  </si>
  <si>
    <t xml:space="preserve">En el presente seguimiento la OCI pudo evienicar los siguientes soportes que evidencian el cumplimiento de la actividad:
1. Veintisiete (27) formatos de VERIFICACIÓN DE REQUISITOS DE IDONEIDAD, adoptados en el Fondo, donde se valida la capacidad para contratar.
2. Se evidencian soportes de las siguientes capacitaciones desde la Subgerencia Ténica:
-Capacitación acerca del Manual de Supervisión e Interventoría a los gerentes de proyectos y supervisores, citada mediante Circular 021 de 2025, fecha 29 de abril de 2025.
-Capacitación sobre el Manual de Supervisión e Interventoría a los gerentes de proyectos y supervisores,citada mediante Circular 030 de 2025,  fecha 23 de julio de 2025.
Con lo anterior, se evidencia el cumplimiento de las activiades que mitigan y reducen los riesgos ademas se fortalece la supervisión de los contratos en el Fondo.
</t>
  </si>
  <si>
    <t>En el presente seguimiento, la Oficina de Control Interno pudo evidenicar que desde la Subgerencia técnica se vienen implementando controles para mitigar el riesgo, a saber:
1. Se estan realizando seguimientos a la documentación de los proyectos de manera digital a traves de SharePoint  y la red, de esta manera se esta garantizando la veracidad de la información de los Contratos Interadministrativos y sus derivados ademas que la información se encuentre actualizada, en el presente seguimiento se evidenciaron ademas actas de los responsables de la gestión documental donde se verificó el seguimiento en el primer semestre de la presente vigencia.
2. En le primer semestre se realizó una sensibilización sobre Gestión Documental a los contratistas de la Subgerencia Técnica citada a traves de la circular 028 de 2025, llevada a cabo el 25 de junio de 2025.
Por lo anterior, se eviencia el cumplimento de las actividades en las fechas previstas.</t>
  </si>
  <si>
    <r>
      <t xml:space="preserve">Verificadas las evidencias aportadas por la Gestión Documental, la Oficina de Control Interno concluye que se llevaron a cabo las actividades para mitigar el riesgo, a saber, se realizó seguimiento y control a las acciones de planeación de la gestión documental mediante al cumplimiento el Plan Institucional de archivos PINAR, se adelantador las gestiones necesarias para la actualización de la Tabla de Retención Documental (TRD), mediante comité se aporbó la actualización del Programa de Gestión Documental (PGD), se mantiene actualizado el inventario del archivo central de la entidad, en el primer semestre de la vigencia 2025, se han llevado a cabo capacitaciones conforme a lo planeado mediante el PIC de Talento Humano, en las que se ha abordado los siguientes temas: Socialización de la Polítifca Institucional de Gestión Documental como eje transversal a toda la entidad, Gestión de PQRSD, Responsabilidad de los Servidores Públicos en la Gestión Documental, de auerdo a lo anterior, se ha dado cumplimiento a las actividades previstas.
</t>
    </r>
    <r>
      <rPr>
        <sz val="11"/>
        <color rgb="FFFF0000"/>
        <rFont val="Arial Narrow"/>
        <family val="2"/>
      </rPr>
      <t>Nota: Solicitar nuevo concepto técnico y/o citacion por parte del comité para la aprobación de la actualización de la Tabla de Retención Documental (TRD)</t>
    </r>
  </si>
  <si>
    <t>De acuerdo a las evidenicas aportadas, en el presente seguimiento la Oficina dde Control Interno evidenció que mediante correo electronico  de rfecha 25 de junio de 2025 fue socializado  a funcionarios y contratsitas el Instructivo GA-IT-01 para la Organización de Expedientes Electrónicos de Contratos.
Con lo anterior, se da cumplimiento al control toda vez que en la socialización se establecen los lineamientos de gestión documental adoptados.</t>
  </si>
  <si>
    <t>Gestión Documental del Fondo implementó una planilla en Excel mediante el cual se ejerce control del prestamo de expedientes al interior de la entidad.
POr otra parte se evidencian 5 planillas de formatos COD. GA-FR-06 (Prestamo de Documentos) como evidencias de prestamos a contratistas y funcionarios.
De acuerdo a las evidencias la OCI confirma el cumplimiento de las actividades para mitigar el riesgo.</t>
  </si>
  <si>
    <r>
      <t xml:space="preserve">Teniendo en cuenta que una de las acividades es la actualización e implementación de las tablas de Retención documental y que la Gestión DOcumental del Fondo de manera oportuna  presentó los ajustes en el mes de febrero de 2025 al Consejo Departamental de Archivos,  posteriormente asistió a mesa de trabajo con los evaluadores del Consejo en el mes de mayo de 2025; sin embargo, a la fecha no se ha recibido nuevo concepto técnico o citación a comité, </t>
    </r>
    <r>
      <rPr>
        <sz val="11"/>
        <color rgb="FFFF0000"/>
        <rFont val="Arial Narrow"/>
        <family val="2"/>
      </rPr>
      <t>se sguire realizar seguimiento ante el comité para obtener lineamiento y pronta actualización de las TDR</t>
    </r>
    <r>
      <rPr>
        <sz val="11"/>
        <rFont val="Arial Narrow"/>
        <family val="2"/>
      </rPr>
      <t xml:space="preserve">.
</t>
    </r>
    <r>
      <rPr>
        <sz val="11"/>
        <color rgb="FFFF0000"/>
        <rFont val="Arial Narrow"/>
        <family val="2"/>
      </rPr>
      <t>Por otra parte, el en presente seguimiento no se evidencia capacitación en procedimiento de organización documental y entrega de expedientes, se sugiere, realizar al menos una capacitación en el segundo semestre de la presente vigencia.</t>
    </r>
  </si>
  <si>
    <t>Se evidencia el PLAN ESTRATÉGICO DE TECNOLOGÍAS DE  LA INFORMACIÓN PETI de la vigencia 2025.
se evidencia Plan de compras de la Gestión Tecnologica del Fondo, a traves del cual se formalizaron mas de 5 contratos en la presente vigencia.
Con lo anterior, se mitiga el riesgo de posibilidad de suspensión temporal de la operación de la entidad desde los servicios Tecnologícos.</t>
  </si>
  <si>
    <t>En el presente seguimiento la Oficina de Control Interno, en la ccarpeta compartida no evidencia soportes de la Implementación y seguimiento a la ejecución del plan de mantenimiento, para dar cumpliento con el cronograma de actividades</t>
  </si>
  <si>
    <t>Se evidencia la contratación de los servicios tecnologicos, con los cuales se ejecuta la planeación de los proyectos de TIC a implementar mediante la definición del portafolio de productos y servicios de TIC en el Fondo. Se tuvo en cuenta en la etapa de planeación las necesidades de adquisición así como el licenciamiento del software de seguridad, antivirus y firewall. requeridos para mitigar el riesgo, por lo tanto, se confirma el cumplimento de la actividad prevista.</t>
  </si>
  <si>
    <t>Desde la Gestión Tecnologica se realizaron sensibilizaciones de Ciberseguridad a los usuarios de la entidad. 
-Socialización del Plan de Riesgos de Información de fecha 04/04/2025 mediante correo electronico a los funcionarios y contratsitas 
-Socialización Política Escritorio Limpio y Lineamientos de seguridad de fecha 28/05/2025 mediante correo electronico a los funcionarios y contratsitas.
Con lo anterior, se dió cumplimiento a las activdades previstas.</t>
  </si>
  <si>
    <t>La OCI evidenció Informe de seguimiento y control al monitoreo a través de la aplicación del antivirus y FIREWALL, como resultado se evidencia que cumplen las reglas de seguridad de la 
entidad.
Se concluye que dede la Gestión Tecnologica se cumplió con la actividad para mitigar el riesgo.</t>
  </si>
  <si>
    <t>La Gestión Tecnologica aportó informe del contratista de fecha junio 4 de 2025, donde se evidencia los backup´s realizados de la información, asi como tambien los Logs de febrero, mayo y junio de la presente vigencia y un informe de de 153 respaldos realizados en el primer semestre de 2025, de esta manera se da cumplimiento a las actividaddes previstas reduciendo la posibilidad de perdida de información en el Fondo.</t>
  </si>
  <si>
    <t>Se evidencia el Plan Estrategico de Talento Humano (PEGH) el cual fue aprobado por el Comité institucional de Gestión y Desempeño, y se encuentra publicado en el link https://fondecun.gov.co/download/814/2025/14797/05-estrategico-gth.pdf.
Se evidencia la implementación del control mediante seguimiento a los planes en el segundo trimestre así:. Plan de codigo de integridad: 44% de cumplimiento, Plan de bienestar: 40 % de cumplimiento, plan de capacitación: 22% de cumplimiento y el plan de SST: 45% de cumplimiento, todo lo anterior con corte a junio de 2025</t>
  </si>
  <si>
    <t>Se evidencia correo del mes de marzo de 2024 mediante el cual Talento Humano solicita la lactualización del formato de lista de verificación para la vinculación de funcionarios, asegurando la inclusión de todos los requisitos normativos exigidos (como el registro en SIGEP y la declaración de bienes y rentas).
Se sugiere adelantar seguimiento ante la Oficina de Planeación para la aprobación de la actualización del formato, de igual manera, una vez aprobado realizar su respectiva implementación.</t>
  </si>
  <si>
    <r>
      <t xml:space="preserve">Una vez revisada la documentación aportada por Talento Humano en el presente seguiemiento por parte de la OCI se evidencia que:
</t>
    </r>
    <r>
      <rPr>
        <sz val="11"/>
        <color rgb="FFFF0000"/>
        <rFont val="Arial Narrow"/>
        <family val="2"/>
      </rPr>
      <t xml:space="preserve">1. No se evidencia soportes del proceso de actualización del procedimiento de liquidación de nómina, incorporando de forma explícita el paso de revisión y registro de novedades mensuales (incapacidades, licencias, ausencias, horas extras, etc.). (Se sugiere para proximos seguimeintos aportar correos, actas, mesas de trabajo que den cuenta de que la actividad se encuentra en proceso) </t>
    </r>
    <r>
      <rPr>
        <sz val="11"/>
        <rFont val="Arial Narrow"/>
        <family val="2"/>
      </rPr>
      <t xml:space="preserve">
2. Se dispuso de un contratista para la doble validación interna antes del cálculo final, mediante el cual se verifica que todas las novedades se encuentran debidamente cargadas en el sistema, Se sugiere continuar con dicha actividad y generar reportes o evidencias.
</t>
    </r>
    <r>
      <rPr>
        <sz val="11"/>
        <color rgb="FFFF0000"/>
        <rFont val="Arial Narrow"/>
        <family val="2"/>
      </rPr>
      <t xml:space="preserve">3. En el presente seguimiento, no se reportan conciliaciones mensuales entre el reporte de novedades y la liquidación final, así como tampoco se evidencia documentación alguna diferencia y su respectiva justificación, por parte de Talento Humano, se sugiere realizar la actividad y mantener el segimiento documentado de manera mensual </t>
    </r>
  </si>
  <si>
    <t>Verificada la información documental allegada por la Oficina Asesora Juridica, se logra constatar que se complió con la actividad a saber: La verificación de requisitos legales y reglamentarios en el cumplimiento de los componentes habilitantes de las propuestas de conformidad con los criterios de evaluación establecidos en cada proceso de contratación, donde obre como evaluador jurídico en cada proceso, se evidencian 33 procesos en el primer semestre de la vigencia 2025.
Se verificó la información reportada en Secop II en cada proceso, donde se evidencia el cumplimiento de requisitos para las conttrataciones así como la gestión de la OAJ.</t>
  </si>
  <si>
    <r>
      <t xml:space="preserve">En el presente seguimiento se puedo evidenciar que en el primer semestre de la presente vigencia, se realizaron las actividades de verificación y  evaluación en los procesos de selección de pluralidad de oferentes, desde la OAJ se evaluó jurídicamente los oferentes de acuerdo con el trámite pertinente de cada tipo de proceso de selección, como se puedo constatar en los soportes de evidencia aportados.
Dando cumplimiento así a la verificación de la adhesión del análisis de idoneidad y experiencia a los lineamientos de acuerdo con los postulados establecidos por el Fondo y/o el cliente.
</t>
    </r>
    <r>
      <rPr>
        <sz val="11"/>
        <color rgb="FFFF0000"/>
        <rFont val="Arial Narrow"/>
        <family val="2"/>
      </rPr>
      <t>NOTA: Para los proximos seguimientos, se recomienda enumerar las evidencias en las carpetas de acuerdo al número de actividad del riesgo.</t>
    </r>
  </si>
  <si>
    <t xml:space="preserve">Para el presente seguimiento la OAJ aportó las siguientes evidencias:
Establecer los lineamiento de declaratoria de incumplimiento, caducidad, aplicación de clausulas exorbitantes y aplicación de clausula penal y pecuniaria (según sea el régimen jurídico  aplicable) en las minutas contractuales donde Fondecun opera como Contratante.
Capacitar a los supervisores de Contratos sobre la identificación de  situaciones de riesgo por incumplimiento contractual. </t>
  </si>
  <si>
    <t>A la fecha del presente seguimiento no se cueta con soporte de evidencia, de acuerdo a lo inidcado por la primera linea de defensa, en el primer semestre de 2025 no hubo novedades de incumplimientos para notificarlas ante la Oficina Asesora Jurídica, sin embargo, se evidencia que desde la Subgerencia Técnica se esta ejecutando el control para evitar y prevenir la materialización del riesgo de incumplimiento.</t>
  </si>
  <si>
    <t>Durante el primer semestre de la presente vigencia se evidencia que desde la OAJ se han implementado controles para evitar y en el caso necesario activar la actividad para mitigar el riesgo, sin embargo, revisadas las evidencias, La OAJ llevó a Comité de Conciliación un posible caso el cual se evaluó y se determinó que no era necesario interporner la  Acción de repetición, concretatmente respecto del pago realizado en el marco del proceso de controversias contractuales iniciado por Interdeportes 2018.
Dado lo anterior, se estan realizando controles desde la OAJ para evitar la materialización del riesgos o en su defecto activar las acciones necesarias.</t>
  </si>
  <si>
    <t>Se evidencia el cumplimiento de la actividad por parte del Comité de concialición y defensa judicial al realizar el seguimiento de los pagos causados a través del rubro de sentencias, concialiaciones, multas y/o sanciones. Con el objetivo de iniciar oportunamente las acciones administrativas y judiciales pertinentes.
Como evidencia, se verificó los soportes de la posible acción de repetición por el pago efectuado en el contrato NO. 213-2018, el cual una vez evaluado por el Comité y a defensa judicial se concluyó que no era necesario iniciar la acción toda vez que entre otras cosas no se afectó el patrominio del Fondo.</t>
  </si>
  <si>
    <t>Desde la OAJ se esta cumpliendo con la actividad para mitigar el riesgos, a saber, desde la firma contratada  se reporta de manera bimensual el estado y lso cumplimientos de los terminos procesales en cada uno de los procesos en curso, se evidenciaron res archivos de Excel donde se encuentras los respectivos seguimientos, con lo anterior, se concluye que la actividad se esta realizando por parte de la OAJ.</t>
  </si>
  <si>
    <t>En el presente seguimiento se logró evidenciar que desde la Oficina Asesora Juridica se brindó  actividades de asesoría al Comité de Conciliación y defensa judicial para el cumplimiento de los controles  de la política de prevención del daño antijurídico. A saber, se realizó la medición y seguimiento al proceso de acuerdo con los instrumentos establecidos como soporte, se llevó a Comité de Conciliación para evalaur la posible acción de repetición por el pago en el marco del contrato No. 213 -2018,  el cual se concluyó no era procedente, con lo anterior, se evidencian las gestiones por parte de la OAJ.</t>
  </si>
  <si>
    <t xml:space="preserve">En el presente seguimiento la OCI, verificó las siguientes actividades por parte de la Oficina Asesora Juridica:
Respecto a la actualización del procedimiento para la gestión de requerimientos y PQRSD establecido las actividades de control y los responsables: La OAJ  realizó actualización a la matriz de control y seguimiento a las PQRSD mejorando la contabilización de los días y semaforización de estados "A tiempo", "Por vencer" y "Vencido". Así mismo, indica sobre la respuesta su oportunidad con estados "Pendiente", "Respondido a tiempo" y "Extemporánea", con lo anterior, se fortalece la matriz de seguimiento al actualizar e implementar el formato.
Se designaron responsables por área para respuestas de fondo desde las dependencias responsables de atención a la PQRSD así: OAJ - Dayana Camila Bautista (Actual) y Carmen Meza (Anterior); SubTecnica: Lizeth Lorena Rodríguez, lo anterior, para contar con un canal directo entre el enlace de recepción y quien debe elaborar la respuesta técnica o jurídica.
Así mismo, el 28 de marzo de la presente vigencia se llevó a cabo una capacitación en gestión dePQRSD, en la cual participó la Oficina Asesora Jurídica con la socialización de la importancia del cumplimiento de plazos legales.
Se cumplió con la elaboración del informe trimestral de la gestión de PQRSD, se socializó y postriormente publicó en la pagina web del Fondo.
Por ultimo, a la fecha no ha sido necesario realizar plan de mejoramiento con análisis de causa raíz toda vez que no se han presentando casos  de incumplimiento, para establecer acciones correctivas inmediatas documentadas.
</t>
  </si>
  <si>
    <t>Para el presente seguimiento las Gestión Tecnologica aportó los siguientes soportes documentales:
1. Cto 2025-0258 - GRUPO VECTOR SOCIEDAD POR ACCIONES SIMPLIFICADA.pdf 
2. Informe Web.PDF
De acuerdo con lo reportado por la primera liena de defensa, en el presente seguimiento no se presentaron incidentes ni fallas en los servicios tecnologicos que requieran ser documentados detalldmente, para análisis de recurrencia y mejora continua.
Una vez evaluados los soportes documentales, se evidencia que desde el contrato 2025-0258 suscrito con Grupo Vector SAS se ha garantizado la continuidad de los servicios tecnoloogicos en el Fondo.
En el informe web de fecha abril de 2025 se detallan las actividades de la prestación del servicio de Hosting para el portal web .
Ahora bien, teniendo en cuenta las actividades propuestas por el área no se evidencia los siguiente:
1. Soporte de Actualización de los planes de continuidad de gestión tecnológica en el que se incluya las fallas y la implementación de actividades desarrollar para asegurar la continuidad del servicio de los canales de comunicación. 
2. Cronograma de pruebas funcionales de todos los canales virtuales de atención (formulario web, buzón, enlaces) para validar su operatividad desde el usuario final.
3. Soporte (panatallazos, correos electronicos) donde se informe a los usuarios de forma visible en la página web o redes sociales, cuando el canal digital esté en mantenimiento o fuera de servicio, incluyendo medios alternativos de contacto.
Nota: Se recomienda para el próximo seguimiento allegar las eviencias de las actividades propuestas por el area para mitigar el riesgo</t>
  </si>
  <si>
    <t>En el epresente seguimiento la Oficina de Control Interno pudo evidenciar soportes con los cuales se cumple la actividad de: seguimiento a la ejecución de los contratos de  manera mensual 
La Subgerencia Técnica en el primer semestre dispudo de dos profesionales para los respectivos seguimentos, producto de ellos, se realizaron mesas de trabajo con los contratistas y/o gerentes de los contratos Interadministrativos, para verificar el estado y los avances de la ejecución y cumplimiento de los contratos.
Se cuenta con 132 actas de seguimiento firmadas de las reuniones realizadas entre febrero y junio de 2025. Con lo anterior, se concluye que desde la Subgerencia Técnica se estan realizado las actividades para mitigar el riesgo.</t>
  </si>
  <si>
    <t>En le presente seguimiento se logro evidenciar que la Oficina Asesora Juridica realizó una de las dos capacitaciones, a saber, el 28 de marzo de 2025, socializó a funcionarios y contratistas del Fondo la importancia y cumplimiento de Gestión de PQRSD de manera oportuna, se evidencia la participación de 72 colaboradores, de acuerdo con el informe de capacitación soporte de esta actividad allegado por la OAJ.</t>
  </si>
  <si>
    <t>Se evidencia el cumpliemiento de la actividad para mitigar el riesgos por parte del area de Presupuesto del Fondo, en el presente seguimiento se aportaron las siguientes evidenicias:
1. Seis archivos de formatos Excel.
Una vez evaluados se confirma que el riesgo se encuentra controlado, toda vez que se vienen realizando seguimientos documentados de los CDP no comprometidos con su saldo de manera mensual. 
Se recomienda continuar con la buena practica y gestión por parte del area.</t>
  </si>
  <si>
    <t>El riesgos se encuentra controlado, la OCI evidenció que desde el área de de Contabilidad se se realizó la elaboración de un cronograma entrega de las declaraciones con fecha de vencimiento, ademas, se verificó que el mismo fué implementado.
Desde Contabilidad se cumple con la entrega mensual de los soportes correspondientes al pago de impuestos, presentando informes que incluyen evidencias de los tributos liquidados y pagados en tiempo y forma, conforme al cronograma, a la fecha se evidenciaron soportes del primer semestre de la presente vigencia.</t>
  </si>
  <si>
    <t>La Subgerencia tecnica aportó los siguientes soportes:
1. Veinticuatro (24) contratos y once (11) adiciones 
Una veez evaluado los soportes, la OCI evidencia que la meta comercial de la entidad se encuentra en un 55%, teiendo en cuenta que la meta del Fondo son: $ 9.750.000.000, se confirma que el riesgo se encuentra controlado por el área.</t>
  </si>
  <si>
    <t>Se evidencia que desde la Subgerencia Técnica el riesgo se encuentra controlado toda vez que se verificaron las activiades de seguimiento  a la ejecución de los contratos interadministrativos celebrados en el Fondo, de esta manera se ha prevenido detrimento economico y/o sanciones, se evidenciaron actas de reuniones en las cuales se realizaorn seguimientos entre febrero  junio de la presente vigencia, por lo tanto, la Oficina de Control Interno confirma el cumplimiento de la actividad.</t>
  </si>
  <si>
    <t>De acuerdo con las evidencias aportadas por el área, se confirma Seguimiento al recaudo de cuota de gerencia desde el área de  Contabilidad.
Se verificó documentación que contiene de manera detallada los valores pendientes por facturar de cada contrato interadministrativo  suscrito en el Fondo, ya sea por concepto de bienes y servicios o por cuota de gerencia. 
Adicionalmente, se verificarón actas de reconocimiento de la cuota de gerencia las cuales fueron previamente avaladas por la Subgerencia Técnica, las actas sirven de soporte para que desde Contabiliadad se realizacen los traslados presupuestales. UNa vez verificada la información anterior, se evidencia que el control se esta aplicando y de esta manera mitigando el riesgo.</t>
  </si>
  <si>
    <t>Se evidencia la socialización de la circular 005 del 16 de enero de 2025 con asunto “RECEPCIÓN DE DOCUMENTOS PARA LIQUIDACIÓN DE PAGOS", desde la Subgerencia Administrativa y Financiera
Con la circular se socializan lineamientos a los supervisores sobre su responsabilidad, y las fechas en las cuales se recepcionaran las cuentas, con lo anterior,  se mitiga el riesgo de incurrir en inconsistencias, sanciones y pérdidas para la entidad por errores u omisiones en el proceso de gestión y trámite de pagos.</t>
  </si>
  <si>
    <t>En el presente seguimeinto, la Oficina de Control Interno verificó que desde la Subgerencia Administrativa y Financiera mediante actividades de seguimiento y control, realiza la revisión de las cuentas radicadas las cuales son devueltas a cada responsable para que sean subsanadas.
Se evidenicaron soportes del primer semestre donde se aplica el control y seguimiento de las cuentas regresadas hasta las fechas en que fueron subsanadas.</t>
  </si>
  <si>
    <t>Se evidencian soportes para el presente seguiemiento:
Documentos de preparadores de los Bancos:
Banco Bancolombia
Banco ITAU
Banco Caja Social
Banco Pichincha
Banco de Bogotá
adicionalmente, dos actas mediante las cuales se entregaron  token´s y las respectivas condiciones de manejo. 
Con lo anterior, se confirma que la plataforma mantiene activas y separadas las credenciales de ambos perfiles, lo cual garantiza el principio de doble validación y evita la concentración de funciones críticas en una sola persona.
Con lo anterior, se fortalece la trazabilidad de las operaciones financieras y cumple con las mejores prácticas en gestión de riesgos operativos y financieros en el Fondo.</t>
  </si>
  <si>
    <t>De acuerdo a lo reportado por la primera linea y lo evidenciado en los soportes, la Subgerencia Administrativa y Financiera mediante actividades de seguimiento y control, realiza la parametrización de los portales bancarios. Los portales bancarios se encuentran parametrizados para que su función mantenga el control dual, los cuales consisten dobles filtros para realizar trasferencias bancarias, se evidencia a traves de actas de los añpos 2019 y 2020 se entregaron credenciales las cuales se han utlizado sin novedades hasta el presente seguimiento.</t>
  </si>
  <si>
    <t>Para mitigar la posible comisión del riesgo, la Subgerencia Administrativa y Financiera, se apoya con los parametros que cada una de las entidades bancarias cuenta en sus portales financieros para las efectuar las transacciones. Desde la Subggerencia Administrativa y Fiananicera se asignaron y autorizaron funcionarios para desarrollar roles puntuales y de manera indivuales los cuales cuentan con credenciales exclusivas con lo cual se disminuye la materialización de porsibles fraudes y/o desviaciones indebidos de recursos.</t>
  </si>
  <si>
    <t>Se evidencia el Plan de manejo ambiental de la viegncia 2025 del Fondo, ahora bien, en el primer trimestre se adelantaron actividades, sin embargo, en el primer semestre se evidencia baja ejecución e implementación del plan, se recomienda adelantar las gestiones necesarias para la implmentación del plan aprobado para mejorar las prácticas ambiantales en el Fondo.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</si>
</sst>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
  </numFmts>
  <fonts count="4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Narrow"/>
      <family val="2"/>
    </font>
    <font>
      <sz val="11"/>
      <color theme="1"/>
      <name val="Arial Narrow"/>
      <family val="2"/>
    </font>
    <font>
      <b/>
      <sz val="11"/>
      <color theme="1"/>
      <name val="Arial Narrow"/>
      <family val="2"/>
    </font>
    <font>
      <sz val="11"/>
      <color theme="1"/>
      <name val="Arial Narrow"/>
      <family val="2"/>
    </font>
    <font>
      <sz val="11"/>
      <name val="Arial Narrow"/>
      <family val="2"/>
    </font>
    <font>
      <b/>
      <sz val="10"/>
      <color rgb="FFE36C09"/>
      <name val="Arial Narrow"/>
      <family val="2"/>
    </font>
    <font>
      <b/>
      <u/>
      <sz val="11"/>
      <color theme="1"/>
      <name val="Arial Narrow"/>
      <family val="2"/>
    </font>
    <font>
      <b/>
      <sz val="11"/>
      <color rgb="FFE36C09"/>
      <name val="Arial Narrow"/>
      <family val="2"/>
    </font>
    <font>
      <b/>
      <sz val="10"/>
      <color theme="1"/>
      <name val="Arial Narrow"/>
      <family val="2"/>
    </font>
    <font>
      <sz val="9"/>
      <color theme="1"/>
      <name val="Arial Narrow"/>
      <family val="2"/>
    </font>
    <font>
      <sz val="10"/>
      <name val="Arial Narrow"/>
      <family val="2"/>
    </font>
    <font>
      <b/>
      <sz val="14"/>
      <color rgb="FF000000"/>
      <name val="Arial Narrow"/>
      <family val="2"/>
    </font>
    <font>
      <b/>
      <sz val="12"/>
      <color rgb="FF000000"/>
      <name val="Arial Narrow"/>
      <family val="2"/>
    </font>
    <font>
      <sz val="12"/>
      <color rgb="FF000000"/>
      <name val="Arial Narrow"/>
      <family val="2"/>
    </font>
    <font>
      <b/>
      <sz val="10"/>
      <color rgb="FF000000"/>
      <name val="Arial Narrow"/>
      <family val="2"/>
    </font>
    <font>
      <sz val="10"/>
      <color rgb="FF000000"/>
      <name val="Arial Narrow"/>
      <family val="2"/>
    </font>
    <font>
      <sz val="10"/>
      <color rgb="FFFFFFFF"/>
      <name val="Arial Narrow"/>
      <family val="2"/>
    </font>
    <font>
      <b/>
      <sz val="9"/>
      <color rgb="FF000000"/>
      <name val="Arial Narrow"/>
      <family val="2"/>
    </font>
    <font>
      <sz val="9"/>
      <color rgb="FF000000"/>
      <name val="Arial Narrow"/>
      <family val="2"/>
    </font>
    <font>
      <sz val="9"/>
      <color rgb="FFFFFFFF"/>
      <name val="Arial Narrow"/>
      <family val="2"/>
    </font>
    <font>
      <sz val="24"/>
      <color theme="1"/>
      <name val="Arial Narrow"/>
      <family val="2"/>
    </font>
    <font>
      <b/>
      <sz val="40"/>
      <color rgb="FF000000"/>
      <name val="Arial Narrow"/>
      <family val="2"/>
    </font>
    <font>
      <b/>
      <sz val="20"/>
      <color theme="1"/>
      <name val="Arial Narrow"/>
      <family val="2"/>
    </font>
    <font>
      <b/>
      <sz val="24"/>
      <color rgb="FF000000"/>
      <name val="Arial Narrow"/>
      <family val="2"/>
    </font>
    <font>
      <sz val="12"/>
      <color theme="1"/>
      <name val="Arial Narrow"/>
      <family val="2"/>
    </font>
    <font>
      <b/>
      <sz val="12"/>
      <color rgb="FFE36C09"/>
      <name val="Arial Narrow"/>
      <family val="2"/>
    </font>
    <font>
      <b/>
      <sz val="18"/>
      <color rgb="FF000000"/>
      <name val="Arial Narrow"/>
      <family val="2"/>
    </font>
    <font>
      <sz val="16"/>
      <color theme="1"/>
      <name val="Arial Narrow"/>
      <family val="2"/>
    </font>
    <font>
      <b/>
      <sz val="22"/>
      <color theme="1"/>
      <name val="Arial Narrow"/>
      <family val="2"/>
    </font>
    <font>
      <sz val="28"/>
      <color theme="1"/>
      <name val="Arial Narrow"/>
      <family val="2"/>
    </font>
    <font>
      <b/>
      <sz val="28"/>
      <color rgb="FF000000"/>
      <name val="Arial Narrow"/>
      <family val="2"/>
    </font>
    <font>
      <b/>
      <sz val="36"/>
      <color rgb="FF000000"/>
      <name val="Arial Narrow"/>
      <family val="2"/>
    </font>
    <font>
      <sz val="14"/>
      <name val="Arial Narrow"/>
      <family val="2"/>
    </font>
    <font>
      <b/>
      <sz val="11"/>
      <color theme="1"/>
      <name val="Calibri"/>
      <family val="2"/>
      <scheme val="minor"/>
    </font>
    <font>
      <b/>
      <sz val="11"/>
      <name val="Arial Narrow"/>
      <family val="2"/>
    </font>
    <font>
      <b/>
      <sz val="26"/>
      <name val="Arial Narrow"/>
      <family val="2"/>
    </font>
    <font>
      <b/>
      <sz val="11"/>
      <color theme="0"/>
      <name val="Arial Narrow"/>
      <family val="2"/>
    </font>
    <font>
      <sz val="11"/>
      <color theme="0"/>
      <name val="Arial Narrow"/>
      <family val="2"/>
    </font>
    <font>
      <b/>
      <sz val="8"/>
      <color theme="0"/>
      <name val="Arial Narrow"/>
      <family val="2"/>
    </font>
    <font>
      <sz val="9"/>
      <color indexed="81"/>
      <name val="Tahoma"/>
      <family val="2"/>
    </font>
    <font>
      <b/>
      <sz val="9"/>
      <color indexed="81"/>
      <name val="Tahoma"/>
      <family val="2"/>
    </font>
    <font>
      <sz val="11"/>
      <color rgb="FFFF0000"/>
      <name val="Arial Narrow"/>
      <family val="2"/>
    </font>
  </fonts>
  <fills count="24">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DE9D9"/>
        <bgColor rgb="FFFDE9D9"/>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theme="0" tint="-0.249977111117893"/>
        <bgColor indexed="64"/>
      </patternFill>
    </fill>
    <fill>
      <patternFill patternType="solid">
        <fgColor rgb="FF1B5790"/>
        <bgColor rgb="FFFDE9D9"/>
      </patternFill>
    </fill>
    <fill>
      <patternFill patternType="solid">
        <fgColor rgb="FF1B5790"/>
        <bgColor indexed="64"/>
      </patternFill>
    </fill>
    <fill>
      <patternFill patternType="solid">
        <fgColor rgb="FF2F82BD"/>
        <bgColor rgb="FFFDE9D9"/>
      </patternFill>
    </fill>
    <fill>
      <patternFill patternType="solid">
        <fgColor rgb="FF2F82BD"/>
        <bgColor indexed="64"/>
      </patternFill>
    </fill>
    <fill>
      <patternFill patternType="solid">
        <fgColor rgb="FF2F82BD"/>
        <bgColor rgb="FFFBD4B4"/>
      </patternFill>
    </fill>
    <fill>
      <patternFill patternType="solid">
        <fgColor theme="2" tint="-0.34998626667073579"/>
        <bgColor indexed="64"/>
      </patternFill>
    </fill>
    <fill>
      <patternFill patternType="solid">
        <fgColor rgb="FFD0E7B9"/>
        <bgColor indexed="64"/>
      </patternFill>
    </fill>
    <fill>
      <patternFill patternType="solid">
        <fgColor theme="0"/>
        <bgColor indexed="64"/>
      </patternFill>
    </fill>
  </fills>
  <borders count="80">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rgb="FFABABAB"/>
      </left>
      <right style="thin">
        <color rgb="FFABABAB"/>
      </right>
      <top style="thin">
        <color rgb="FFABABAB"/>
      </top>
      <bottom/>
      <diagonal/>
    </border>
    <border>
      <left style="thin">
        <color rgb="FFABABAB"/>
      </left>
      <right style="thin">
        <color rgb="FFABABAB"/>
      </right>
      <top style="thin">
        <color indexed="65"/>
      </top>
      <bottom/>
      <diagonal/>
    </border>
    <border>
      <left style="thin">
        <color rgb="FFABABAB"/>
      </left>
      <right style="thin">
        <color rgb="FFABABAB"/>
      </right>
      <top style="thin">
        <color rgb="FFABABAB"/>
      </top>
      <bottom style="thin">
        <color rgb="FFABABAB"/>
      </bottom>
      <diagonal/>
    </border>
    <border>
      <left style="thin">
        <color rgb="FFABABAB"/>
      </left>
      <right/>
      <top style="thin">
        <color rgb="FFABABAB"/>
      </top>
      <bottom style="thin">
        <color rgb="FFABABAB"/>
      </bottom>
      <diagonal/>
    </border>
    <border>
      <left/>
      <right/>
      <top style="thin">
        <color rgb="FFABABAB"/>
      </top>
      <bottom/>
      <diagonal/>
    </border>
    <border>
      <left/>
      <right/>
      <top style="thin">
        <color indexed="65"/>
      </top>
      <bottom/>
      <diagonal/>
    </border>
    <border>
      <left/>
      <right/>
      <top style="thin">
        <color rgb="FFABABAB"/>
      </top>
      <bottom style="thin">
        <color rgb="FFABABAB"/>
      </bottom>
      <diagonal/>
    </border>
  </borders>
  <cellStyleXfs count="5">
    <xf numFmtId="0" fontId="0" fillId="0" borderId="0"/>
    <xf numFmtId="0" fontId="3" fillId="0" borderId="63"/>
    <xf numFmtId="9" fontId="3" fillId="0" borderId="63" applyFont="0" applyFill="0" applyBorder="0" applyAlignment="0" applyProtection="0"/>
    <xf numFmtId="0" fontId="2" fillId="0" borderId="63"/>
    <xf numFmtId="0" fontId="1" fillId="0" borderId="63"/>
  </cellStyleXfs>
  <cellXfs count="292">
    <xf numFmtId="0" fontId="0" fillId="0" borderId="0" xfId="0"/>
    <xf numFmtId="0" fontId="7" fillId="0" borderId="0" xfId="0" applyFont="1"/>
    <xf numFmtId="0" fontId="19" fillId="0" borderId="48" xfId="0" applyFont="1" applyBorder="1" applyAlignment="1">
      <alignment horizontal="left" vertical="center" wrapText="1" readingOrder="1"/>
    </xf>
    <xf numFmtId="9" fontId="19" fillId="0" borderId="48" xfId="0" applyNumberFormat="1" applyFont="1" applyBorder="1" applyAlignment="1">
      <alignment horizontal="center" vertical="center" wrapText="1" readingOrder="1"/>
    </xf>
    <xf numFmtId="0" fontId="19" fillId="12" borderId="49" xfId="0" applyFont="1" applyFill="1" applyBorder="1" applyAlignment="1">
      <alignment horizontal="center" vertical="center" wrapText="1" readingOrder="1"/>
    </xf>
    <xf numFmtId="0" fontId="19" fillId="0" borderId="49" xfId="0" applyFont="1" applyBorder="1" applyAlignment="1">
      <alignment horizontal="left" vertical="center" wrapText="1" readingOrder="1"/>
    </xf>
    <xf numFmtId="9" fontId="19" fillId="0" borderId="49" xfId="0" applyNumberFormat="1" applyFont="1" applyBorder="1" applyAlignment="1">
      <alignment horizontal="center" vertical="center" wrapText="1" readingOrder="1"/>
    </xf>
    <xf numFmtId="0" fontId="19" fillId="13" borderId="49" xfId="0" applyFont="1" applyFill="1" applyBorder="1" applyAlignment="1">
      <alignment horizontal="center" vertical="center" wrapText="1" readingOrder="1"/>
    </xf>
    <xf numFmtId="0" fontId="19" fillId="14" borderId="49" xfId="0" applyFont="1" applyFill="1" applyBorder="1" applyAlignment="1">
      <alignment horizontal="center" vertical="center" wrapText="1" readingOrder="1"/>
    </xf>
    <xf numFmtId="0" fontId="20" fillId="5" borderId="49" xfId="0" applyFont="1" applyFill="1" applyBorder="1" applyAlignment="1">
      <alignment horizontal="center" vertical="center" wrapText="1" readingOrder="1"/>
    </xf>
    <xf numFmtId="0" fontId="22" fillId="0" borderId="48" xfId="0" applyFont="1" applyBorder="1" applyAlignment="1">
      <alignment horizontal="center" vertical="center" wrapText="1" readingOrder="1"/>
    </xf>
    <xf numFmtId="0" fontId="22" fillId="0" borderId="48" xfId="0" applyFont="1" applyBorder="1" applyAlignment="1">
      <alignment horizontal="left" vertical="center" wrapText="1" readingOrder="1"/>
    </xf>
    <xf numFmtId="0" fontId="22" fillId="12" borderId="49" xfId="0" applyFont="1" applyFill="1" applyBorder="1" applyAlignment="1">
      <alignment horizontal="center" vertical="center" wrapText="1" readingOrder="1"/>
    </xf>
    <xf numFmtId="0" fontId="22" fillId="0" borderId="49" xfId="0" applyFont="1" applyBorder="1" applyAlignment="1">
      <alignment horizontal="center" vertical="center" wrapText="1" readingOrder="1"/>
    </xf>
    <xf numFmtId="0" fontId="22" fillId="0" borderId="49" xfId="0" applyFont="1" applyBorder="1" applyAlignment="1">
      <alignment horizontal="left" vertical="center" wrapText="1" readingOrder="1"/>
    </xf>
    <xf numFmtId="0" fontId="22" fillId="13" borderId="49" xfId="0" applyFont="1" applyFill="1" applyBorder="1" applyAlignment="1">
      <alignment horizontal="center" vertical="center" wrapText="1" readingOrder="1"/>
    </xf>
    <xf numFmtId="0" fontId="22" fillId="14" borderId="49" xfId="0" applyFont="1" applyFill="1" applyBorder="1" applyAlignment="1">
      <alignment horizontal="center" vertical="center" wrapText="1" readingOrder="1"/>
    </xf>
    <xf numFmtId="0" fontId="23" fillId="5" borderId="49" xfId="0" applyFont="1" applyFill="1" applyBorder="1" applyAlignment="1">
      <alignment horizontal="center" vertical="center" wrapText="1" readingOrder="1"/>
    </xf>
    <xf numFmtId="0" fontId="16" fillId="7" borderId="45" xfId="0" applyFont="1" applyFill="1" applyBorder="1" applyAlignment="1">
      <alignment horizontal="center" vertical="center" wrapText="1" readingOrder="1"/>
    </xf>
    <xf numFmtId="0" fontId="16" fillId="7" borderId="46" xfId="0" applyFont="1" applyFill="1" applyBorder="1" applyAlignment="1">
      <alignment horizontal="center" vertical="center" wrapText="1" readingOrder="1"/>
    </xf>
    <xf numFmtId="0" fontId="16" fillId="7" borderId="47" xfId="0" applyFont="1" applyFill="1" applyBorder="1" applyAlignment="1">
      <alignment horizontal="center" vertical="center" wrapText="1" readingOrder="1"/>
    </xf>
    <xf numFmtId="0" fontId="16" fillId="8" borderId="45" xfId="0" applyFont="1" applyFill="1" applyBorder="1" applyAlignment="1">
      <alignment horizontal="center" wrapText="1" readingOrder="1"/>
    </xf>
    <xf numFmtId="0" fontId="16" fillId="8" borderId="46" xfId="0" applyFont="1" applyFill="1" applyBorder="1" applyAlignment="1">
      <alignment horizontal="center" wrapText="1" readingOrder="1"/>
    </xf>
    <xf numFmtId="0" fontId="16" fillId="8" borderId="47" xfId="0" applyFont="1" applyFill="1" applyBorder="1" applyAlignment="1">
      <alignment horizontal="center" wrapText="1" readingOrder="1"/>
    </xf>
    <xf numFmtId="0" fontId="16" fillId="9" borderId="45" xfId="0" applyFont="1" applyFill="1" applyBorder="1" applyAlignment="1">
      <alignment horizontal="center" wrapText="1" readingOrder="1"/>
    </xf>
    <xf numFmtId="0" fontId="16" fillId="9" borderId="46" xfId="0" applyFont="1" applyFill="1" applyBorder="1" applyAlignment="1">
      <alignment horizontal="center" wrapText="1" readingOrder="1"/>
    </xf>
    <xf numFmtId="0" fontId="16" fillId="9" borderId="47" xfId="0" applyFont="1" applyFill="1" applyBorder="1" applyAlignment="1">
      <alignment horizontal="center" wrapText="1" readingOrder="1"/>
    </xf>
    <xf numFmtId="0" fontId="16" fillId="4" borderId="51" xfId="0" applyFont="1" applyFill="1" applyBorder="1" applyAlignment="1">
      <alignment horizontal="center" vertical="center" wrapText="1" readingOrder="1"/>
    </xf>
    <xf numFmtId="0" fontId="16" fillId="4" borderId="31" xfId="0" applyFont="1" applyFill="1" applyBorder="1" applyAlignment="1">
      <alignment horizontal="center" vertical="center" wrapText="1" readingOrder="1"/>
    </xf>
    <xf numFmtId="9" fontId="16" fillId="2" borderId="54" xfId="0" applyNumberFormat="1" applyFont="1" applyFill="1" applyBorder="1" applyAlignment="1">
      <alignment horizontal="center" vertical="center" wrapText="1" readingOrder="1"/>
    </xf>
    <xf numFmtId="0" fontId="16" fillId="2" borderId="55" xfId="0" applyFont="1" applyFill="1" applyBorder="1" applyAlignment="1">
      <alignment horizontal="center" vertical="center" wrapText="1" readingOrder="1"/>
    </xf>
    <xf numFmtId="9" fontId="16" fillId="2" borderId="56" xfId="0" applyNumberFormat="1" applyFont="1" applyFill="1" applyBorder="1" applyAlignment="1">
      <alignment horizontal="center" vertical="center" wrapText="1" readingOrder="1"/>
    </xf>
    <xf numFmtId="0" fontId="17" fillId="2" borderId="56" xfId="0" applyFont="1" applyFill="1" applyBorder="1" applyAlignment="1">
      <alignment horizontal="center" vertical="center" wrapText="1" readingOrder="1"/>
    </xf>
    <xf numFmtId="0" fontId="16" fillId="10" borderId="45" xfId="0" applyFont="1" applyFill="1" applyBorder="1" applyAlignment="1">
      <alignment horizontal="center" wrapText="1" readingOrder="1"/>
    </xf>
    <xf numFmtId="0" fontId="16" fillId="10" borderId="46" xfId="0" applyFont="1" applyFill="1" applyBorder="1" applyAlignment="1">
      <alignment horizontal="center" wrapText="1" readingOrder="1"/>
    </xf>
    <xf numFmtId="0" fontId="16" fillId="10" borderId="47" xfId="0" applyFont="1" applyFill="1" applyBorder="1" applyAlignment="1">
      <alignment horizontal="center" wrapText="1" readingOrder="1"/>
    </xf>
    <xf numFmtId="0" fontId="16" fillId="2" borderId="61" xfId="0" applyFont="1" applyFill="1" applyBorder="1" applyAlignment="1">
      <alignment horizontal="center" vertical="center" wrapText="1" readingOrder="1"/>
    </xf>
    <xf numFmtId="0" fontId="17" fillId="2" borderId="62" xfId="0" applyFont="1" applyFill="1" applyBorder="1" applyAlignment="1">
      <alignment horizontal="center" vertical="center" wrapText="1" readingOrder="1"/>
    </xf>
    <xf numFmtId="0" fontId="30" fillId="9" borderId="46" xfId="0" applyFont="1" applyFill="1" applyBorder="1" applyAlignment="1">
      <alignment horizontal="center" wrapText="1" readingOrder="1"/>
    </xf>
    <xf numFmtId="0" fontId="19" fillId="2" borderId="55" xfId="0" applyFont="1" applyFill="1" applyBorder="1" applyAlignment="1">
      <alignment horizontal="left" vertical="center" wrapText="1" readingOrder="1"/>
    </xf>
    <xf numFmtId="0" fontId="19" fillId="2" borderId="61" xfId="0" applyFont="1" applyFill="1" applyBorder="1" applyAlignment="1">
      <alignment horizontal="left" vertical="center" wrapText="1" readingOrder="1"/>
    </xf>
    <xf numFmtId="0" fontId="36" fillId="0" borderId="64" xfId="0" applyFont="1" applyBorder="1" applyAlignment="1">
      <alignment horizontal="center" vertical="center"/>
    </xf>
    <xf numFmtId="0" fontId="36" fillId="0" borderId="64" xfId="0" applyFont="1" applyBorder="1" applyAlignment="1">
      <alignment horizontal="center" vertical="center" wrapText="1"/>
    </xf>
    <xf numFmtId="0" fontId="8" fillId="0" borderId="63" xfId="0" applyFont="1" applyBorder="1"/>
    <xf numFmtId="0" fontId="38" fillId="0" borderId="64" xfId="0" applyFont="1" applyBorder="1" applyAlignment="1">
      <alignment horizontal="center" vertical="center" textRotation="90"/>
    </xf>
    <xf numFmtId="0" fontId="38" fillId="0" borderId="0" xfId="0" applyFont="1" applyAlignment="1">
      <alignment horizontal="center" vertical="center"/>
    </xf>
    <xf numFmtId="0" fontId="8" fillId="0" borderId="0" xfId="0" applyFont="1"/>
    <xf numFmtId="0" fontId="38" fillId="0" borderId="64" xfId="0" applyFont="1" applyBorder="1" applyAlignment="1">
      <alignment horizontal="center" vertical="center" wrapText="1"/>
    </xf>
    <xf numFmtId="0" fontId="8" fillId="0" borderId="64" xfId="0" applyFont="1" applyBorder="1" applyAlignment="1">
      <alignment horizontal="center" vertical="center"/>
    </xf>
    <xf numFmtId="0" fontId="8" fillId="0" borderId="64" xfId="0" applyFont="1" applyBorder="1" applyAlignment="1">
      <alignment horizontal="center" vertical="center" wrapText="1"/>
    </xf>
    <xf numFmtId="9" fontId="8" fillId="0" borderId="64" xfId="0" applyNumberFormat="1" applyFont="1" applyBorder="1" applyAlignment="1">
      <alignment horizontal="center" vertical="center" wrapText="1"/>
    </xf>
    <xf numFmtId="0" fontId="38" fillId="0" borderId="64" xfId="0" applyFont="1" applyBorder="1" applyAlignment="1">
      <alignment horizontal="center" vertical="center"/>
    </xf>
    <xf numFmtId="0" fontId="8" fillId="0" borderId="64" xfId="0" applyFont="1" applyBorder="1" applyAlignment="1">
      <alignment horizontal="center" vertical="center" textRotation="90"/>
    </xf>
    <xf numFmtId="9" fontId="8" fillId="0" borderId="64" xfId="0" applyNumberFormat="1" applyFont="1" applyBorder="1" applyAlignment="1">
      <alignment horizontal="center" vertical="center"/>
    </xf>
    <xf numFmtId="164" fontId="8" fillId="0" borderId="64" xfId="0" applyNumberFormat="1" applyFont="1" applyBorder="1" applyAlignment="1">
      <alignment horizontal="center" vertical="center"/>
    </xf>
    <xf numFmtId="0" fontId="38" fillId="0" borderId="64" xfId="0" applyFont="1" applyBorder="1" applyAlignment="1">
      <alignment horizontal="center" vertical="center" textRotation="90" wrapText="1"/>
    </xf>
    <xf numFmtId="14" fontId="8" fillId="0" borderId="64" xfId="0" applyNumberFormat="1" applyFont="1" applyBorder="1" applyAlignment="1">
      <alignment horizontal="center" vertical="center" wrapText="1"/>
    </xf>
    <xf numFmtId="0" fontId="8" fillId="0" borderId="64" xfId="0" applyFont="1" applyBorder="1" applyAlignment="1">
      <alignment horizontal="left" vertical="center" wrapText="1"/>
    </xf>
    <xf numFmtId="0" fontId="8" fillId="0" borderId="64" xfId="0" applyFont="1" applyBorder="1" applyAlignment="1">
      <alignment vertical="center" wrapText="1"/>
    </xf>
    <xf numFmtId="0" fontId="8" fillId="0" borderId="64" xfId="0" applyFont="1" applyBorder="1" applyAlignment="1">
      <alignment horizontal="center" vertical="center" textRotation="90" wrapText="1"/>
    </xf>
    <xf numFmtId="0" fontId="38" fillId="0" borderId="64" xfId="0" applyFont="1" applyBorder="1" applyAlignment="1">
      <alignment vertical="center"/>
    </xf>
    <xf numFmtId="0" fontId="38" fillId="0" borderId="64" xfId="0" applyFont="1" applyBorder="1" applyAlignment="1">
      <alignment vertical="center" wrapText="1"/>
    </xf>
    <xf numFmtId="0" fontId="8" fillId="0" borderId="64"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vertical="center"/>
    </xf>
    <xf numFmtId="0" fontId="37" fillId="0" borderId="0" xfId="0" applyFont="1"/>
    <xf numFmtId="0" fontId="8" fillId="0" borderId="64" xfId="0" applyFont="1" applyBorder="1" applyAlignment="1">
      <alignment vertical="center"/>
    </xf>
    <xf numFmtId="0" fontId="42" fillId="19" borderId="64" xfId="0" applyFont="1" applyFill="1" applyBorder="1" applyAlignment="1">
      <alignment horizontal="center" vertical="center" textRotation="90"/>
    </xf>
    <xf numFmtId="9" fontId="8" fillId="0" borderId="64" xfId="0" applyNumberFormat="1" applyFont="1" applyBorder="1" applyAlignment="1">
      <alignment vertical="center" wrapText="1"/>
    </xf>
    <xf numFmtId="0" fontId="41" fillId="0" borderId="0" xfId="0" applyFont="1" applyAlignment="1">
      <alignment horizontal="right"/>
    </xf>
    <xf numFmtId="0" fontId="8" fillId="0" borderId="64" xfId="0" applyFont="1" applyBorder="1" applyAlignment="1">
      <alignment horizontal="justify" vertical="center" wrapText="1"/>
    </xf>
    <xf numFmtId="0" fontId="21" fillId="11" borderId="63" xfId="0" applyFont="1" applyFill="1" applyBorder="1" applyAlignment="1">
      <alignment horizontal="center" vertical="center" wrapText="1" readingOrder="1"/>
    </xf>
    <xf numFmtId="0" fontId="38" fillId="0" borderId="63" xfId="0" applyFont="1" applyBorder="1" applyAlignment="1">
      <alignment horizontal="center" vertical="center"/>
    </xf>
    <xf numFmtId="0" fontId="8" fillId="0" borderId="63" xfId="0" applyFont="1" applyBorder="1" applyAlignment="1">
      <alignment vertical="center"/>
    </xf>
    <xf numFmtId="0" fontId="8" fillId="0" borderId="63" xfId="0" applyFont="1" applyBorder="1" applyAlignment="1">
      <alignment horizontal="center" vertical="center"/>
    </xf>
    <xf numFmtId="0" fontId="5" fillId="2" borderId="63" xfId="0" applyFont="1" applyFill="1" applyBorder="1"/>
    <xf numFmtId="0" fontId="5" fillId="2" borderId="4" xfId="0" applyFont="1" applyFill="1" applyBorder="1"/>
    <xf numFmtId="0" fontId="5" fillId="2" borderId="5" xfId="0" applyFont="1" applyFill="1" applyBorder="1"/>
    <xf numFmtId="0" fontId="5" fillId="2" borderId="6" xfId="0" applyFont="1" applyFill="1" applyBorder="1"/>
    <xf numFmtId="0" fontId="10" fillId="2" borderId="38" xfId="0" applyFont="1" applyFill="1" applyBorder="1" applyAlignment="1">
      <alignment horizontal="left" vertical="top" wrapText="1"/>
    </xf>
    <xf numFmtId="0" fontId="6" fillId="2" borderId="63" xfId="0" applyFont="1" applyFill="1" applyBorder="1" applyAlignment="1">
      <alignment horizontal="left" vertical="top" wrapText="1"/>
    </xf>
    <xf numFmtId="0" fontId="6" fillId="2" borderId="35" xfId="0" applyFont="1" applyFill="1" applyBorder="1" applyAlignment="1">
      <alignment horizontal="left" vertical="top" wrapText="1"/>
    </xf>
    <xf numFmtId="0" fontId="5" fillId="2" borderId="38" xfId="0" applyFont="1" applyFill="1" applyBorder="1"/>
    <xf numFmtId="0" fontId="6" fillId="2" borderId="63" xfId="0" applyFont="1" applyFill="1" applyBorder="1" applyAlignment="1">
      <alignment horizontal="left" vertical="center" wrapText="1"/>
    </xf>
    <xf numFmtId="0" fontId="5" fillId="2" borderId="63" xfId="0" applyFont="1" applyFill="1" applyBorder="1" applyAlignment="1">
      <alignment horizontal="left" vertical="center" wrapText="1"/>
    </xf>
    <xf numFmtId="0" fontId="5" fillId="2" borderId="35" xfId="0" applyFont="1" applyFill="1" applyBorder="1"/>
    <xf numFmtId="0" fontId="5" fillId="2" borderId="63" xfId="0" applyFont="1" applyFill="1" applyBorder="1" applyAlignment="1">
      <alignment horizontal="left" vertical="top" wrapText="1"/>
    </xf>
    <xf numFmtId="0" fontId="5" fillId="2" borderId="39" xfId="0" applyFont="1" applyFill="1" applyBorder="1"/>
    <xf numFmtId="0" fontId="5" fillId="2" borderId="41" xfId="0" applyFont="1" applyFill="1" applyBorder="1"/>
    <xf numFmtId="0" fontId="5" fillId="2" borderId="40" xfId="0" applyFont="1" applyFill="1" applyBorder="1"/>
    <xf numFmtId="0" fontId="6" fillId="2" borderId="63" xfId="0" applyFont="1" applyFill="1" applyBorder="1"/>
    <xf numFmtId="0" fontId="5" fillId="0" borderId="0" xfId="0" applyFont="1"/>
    <xf numFmtId="0" fontId="4" fillId="2" borderId="63" xfId="0" applyFont="1" applyFill="1" applyBorder="1"/>
    <xf numFmtId="0" fontId="18" fillId="11" borderId="63" xfId="0" applyFont="1" applyFill="1" applyBorder="1" applyAlignment="1">
      <alignment horizontal="center" vertical="center" wrapText="1" readingOrder="1"/>
    </xf>
    <xf numFmtId="0" fontId="19" fillId="10" borderId="48" xfId="0" applyFont="1" applyFill="1" applyBorder="1" applyAlignment="1">
      <alignment horizontal="center" vertical="center" wrapText="1" readingOrder="1"/>
    </xf>
    <xf numFmtId="0" fontId="16" fillId="7" borderId="38" xfId="0" applyFont="1" applyFill="1" applyBorder="1" applyAlignment="1">
      <alignment horizontal="center" vertical="center" wrapText="1" readingOrder="1"/>
    </xf>
    <xf numFmtId="0" fontId="16" fillId="7" borderId="63" xfId="0" applyFont="1" applyFill="1" applyBorder="1" applyAlignment="1">
      <alignment horizontal="center" vertical="center" wrapText="1" readingOrder="1"/>
    </xf>
    <xf numFmtId="0" fontId="16" fillId="7" borderId="35" xfId="0" applyFont="1" applyFill="1" applyBorder="1" applyAlignment="1">
      <alignment horizontal="center" vertical="center" wrapText="1" readingOrder="1"/>
    </xf>
    <xf numFmtId="0" fontId="16" fillId="8" borderId="38" xfId="0" applyFont="1" applyFill="1" applyBorder="1" applyAlignment="1">
      <alignment horizontal="center" wrapText="1" readingOrder="1"/>
    </xf>
    <xf numFmtId="0" fontId="16" fillId="8" borderId="63" xfId="0" applyFont="1" applyFill="1" applyBorder="1" applyAlignment="1">
      <alignment horizontal="center" wrapText="1" readingOrder="1"/>
    </xf>
    <xf numFmtId="0" fontId="16" fillId="8" borderId="35" xfId="0" applyFont="1" applyFill="1" applyBorder="1" applyAlignment="1">
      <alignment horizontal="center" wrapText="1" readingOrder="1"/>
    </xf>
    <xf numFmtId="0" fontId="13" fillId="2" borderId="63" xfId="0" applyFont="1" applyFill="1" applyBorder="1"/>
    <xf numFmtId="0" fontId="16" fillId="7" borderId="39" xfId="0" applyFont="1" applyFill="1" applyBorder="1" applyAlignment="1">
      <alignment horizontal="center" vertical="center" wrapText="1" readingOrder="1"/>
    </xf>
    <xf numFmtId="0" fontId="16" fillId="7" borderId="41" xfId="0" applyFont="1" applyFill="1" applyBorder="1" applyAlignment="1">
      <alignment horizontal="center" vertical="center" wrapText="1" readingOrder="1"/>
    </xf>
    <xf numFmtId="0" fontId="16" fillId="7" borderId="40" xfId="0" applyFont="1" applyFill="1" applyBorder="1" applyAlignment="1">
      <alignment horizontal="center" vertical="center" wrapText="1" readingOrder="1"/>
    </xf>
    <xf numFmtId="0" fontId="16" fillId="8" borderId="39" xfId="0" applyFont="1" applyFill="1" applyBorder="1" applyAlignment="1">
      <alignment horizontal="center" wrapText="1" readingOrder="1"/>
    </xf>
    <xf numFmtId="0" fontId="16" fillId="8" borderId="41" xfId="0" applyFont="1" applyFill="1" applyBorder="1" applyAlignment="1">
      <alignment horizontal="center" wrapText="1" readingOrder="1"/>
    </xf>
    <xf numFmtId="0" fontId="16" fillId="8" borderId="40" xfId="0" applyFont="1" applyFill="1" applyBorder="1" applyAlignment="1">
      <alignment horizontal="center" wrapText="1" readingOrder="1"/>
    </xf>
    <xf numFmtId="0" fontId="22" fillId="10" borderId="48" xfId="0" applyFont="1" applyFill="1" applyBorder="1" applyAlignment="1">
      <alignment horizontal="center" vertical="center" wrapText="1" readingOrder="1"/>
    </xf>
    <xf numFmtId="0" fontId="16" fillId="9" borderId="38" xfId="0" applyFont="1" applyFill="1" applyBorder="1" applyAlignment="1">
      <alignment horizontal="center" wrapText="1" readingOrder="1"/>
    </xf>
    <xf numFmtId="0" fontId="16" fillId="9" borderId="63" xfId="0" applyFont="1" applyFill="1" applyBorder="1" applyAlignment="1">
      <alignment horizontal="center" wrapText="1" readingOrder="1"/>
    </xf>
    <xf numFmtId="0" fontId="16" fillId="9" borderId="35" xfId="0" applyFont="1" applyFill="1" applyBorder="1" applyAlignment="1">
      <alignment horizontal="center" wrapText="1" readingOrder="1"/>
    </xf>
    <xf numFmtId="0" fontId="16" fillId="9" borderId="39" xfId="0" applyFont="1" applyFill="1" applyBorder="1" applyAlignment="1">
      <alignment horizontal="center" wrapText="1" readingOrder="1"/>
    </xf>
    <xf numFmtId="0" fontId="16" fillId="9" borderId="41" xfId="0" applyFont="1" applyFill="1" applyBorder="1" applyAlignment="1">
      <alignment horizontal="center" wrapText="1" readingOrder="1"/>
    </xf>
    <xf numFmtId="0" fontId="16" fillId="9" borderId="40" xfId="0" applyFont="1" applyFill="1" applyBorder="1" applyAlignment="1">
      <alignment horizontal="center" wrapText="1" readingOrder="1"/>
    </xf>
    <xf numFmtId="0" fontId="28" fillId="2" borderId="63" xfId="0" applyFont="1" applyFill="1" applyBorder="1"/>
    <xf numFmtId="0" fontId="16" fillId="2" borderId="57" xfId="0" applyFont="1" applyFill="1" applyBorder="1" applyAlignment="1">
      <alignment horizontal="center" vertical="center" wrapText="1" readingOrder="1"/>
    </xf>
    <xf numFmtId="0" fontId="19" fillId="2" borderId="57" xfId="0" applyFont="1" applyFill="1" applyBorder="1" applyAlignment="1">
      <alignment horizontal="left" vertical="center" wrapText="1" readingOrder="1"/>
    </xf>
    <xf numFmtId="0" fontId="16" fillId="10" borderId="38" xfId="0" applyFont="1" applyFill="1" applyBorder="1" applyAlignment="1">
      <alignment horizontal="center" wrapText="1" readingOrder="1"/>
    </xf>
    <xf numFmtId="0" fontId="16" fillId="10" borderId="63" xfId="0" applyFont="1" applyFill="1" applyBorder="1" applyAlignment="1">
      <alignment horizontal="center" wrapText="1" readingOrder="1"/>
    </xf>
    <xf numFmtId="0" fontId="16" fillId="10" borderId="35" xfId="0" applyFont="1" applyFill="1" applyBorder="1" applyAlignment="1">
      <alignment horizontal="center" wrapText="1" readingOrder="1"/>
    </xf>
    <xf numFmtId="0" fontId="16" fillId="10" borderId="39" xfId="0" applyFont="1" applyFill="1" applyBorder="1" applyAlignment="1">
      <alignment horizontal="center" wrapText="1" readingOrder="1"/>
    </xf>
    <xf numFmtId="0" fontId="16" fillId="10" borderId="41" xfId="0" applyFont="1" applyFill="1" applyBorder="1" applyAlignment="1">
      <alignment horizontal="center" wrapText="1" readingOrder="1"/>
    </xf>
    <xf numFmtId="0" fontId="16" fillId="10" borderId="40" xfId="0" applyFont="1" applyFill="1" applyBorder="1" applyAlignment="1">
      <alignment horizontal="center" wrapText="1" readingOrder="1"/>
    </xf>
    <xf numFmtId="0" fontId="31" fillId="2" borderId="63" xfId="0" applyFont="1" applyFill="1" applyBorder="1" applyAlignment="1">
      <alignment vertical="center"/>
    </xf>
    <xf numFmtId="0" fontId="3" fillId="0" borderId="0" xfId="0" applyFont="1"/>
    <xf numFmtId="0" fontId="38" fillId="21" borderId="66" xfId="0" applyFont="1" applyFill="1" applyBorder="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horizontal="center" wrapText="1"/>
    </xf>
    <xf numFmtId="165" fontId="8" fillId="0" borderId="64" xfId="0" applyNumberFormat="1" applyFont="1" applyBorder="1" applyAlignment="1">
      <alignment horizontal="center" vertical="center"/>
    </xf>
    <xf numFmtId="0" fontId="8" fillId="22" borderId="67" xfId="0" applyFont="1" applyFill="1" applyBorder="1" applyAlignment="1">
      <alignment vertical="center" wrapText="1"/>
    </xf>
    <xf numFmtId="0" fontId="8" fillId="22" borderId="64" xfId="0" applyFont="1" applyFill="1" applyBorder="1" applyAlignment="1">
      <alignment horizontal="center" vertical="center"/>
    </xf>
    <xf numFmtId="0" fontId="8" fillId="22" borderId="64" xfId="0" applyFont="1" applyFill="1" applyBorder="1" applyAlignment="1">
      <alignment horizontal="justify" vertical="center" wrapText="1"/>
    </xf>
    <xf numFmtId="0" fontId="8" fillId="22" borderId="64" xfId="0" applyFont="1" applyFill="1" applyBorder="1" applyAlignment="1">
      <alignment horizontal="left" vertical="center" wrapText="1"/>
    </xf>
    <xf numFmtId="0" fontId="8" fillId="22" borderId="65" xfId="0" applyFont="1" applyFill="1" applyBorder="1" applyAlignment="1">
      <alignment horizontal="left" vertical="center" wrapText="1"/>
    </xf>
    <xf numFmtId="0" fontId="0" fillId="0" borderId="69" xfId="0" pivotButton="1" applyBorder="1" applyAlignment="1">
      <alignment horizontal="center"/>
    </xf>
    <xf numFmtId="0" fontId="0" fillId="0" borderId="70" xfId="0" applyBorder="1" applyAlignment="1">
      <alignment horizontal="center"/>
    </xf>
    <xf numFmtId="0" fontId="0" fillId="0" borderId="71" xfId="0" applyBorder="1" applyAlignment="1">
      <alignment horizontal="center"/>
    </xf>
    <xf numFmtId="0" fontId="0" fillId="0" borderId="69" xfId="0" applyBorder="1" applyAlignment="1">
      <alignment horizontal="center"/>
    </xf>
    <xf numFmtId="0" fontId="0" fillId="0" borderId="77" xfId="0" applyBorder="1" applyAlignment="1">
      <alignment horizontal="center"/>
    </xf>
    <xf numFmtId="0" fontId="0" fillId="0" borderId="73" xfId="0" applyBorder="1" applyAlignment="1">
      <alignment horizontal="center"/>
    </xf>
    <xf numFmtId="0" fontId="0" fillId="0" borderId="72" xfId="0" applyBorder="1" applyAlignment="1">
      <alignment horizontal="center"/>
    </xf>
    <xf numFmtId="0" fontId="0" fillId="0" borderId="76" xfId="0" applyBorder="1" applyAlignment="1">
      <alignment horizontal="center"/>
    </xf>
    <xf numFmtId="0" fontId="40" fillId="16" borderId="64" xfId="0" applyFont="1" applyFill="1" applyBorder="1" applyAlignment="1">
      <alignment horizontal="center" vertical="center" wrapText="1"/>
    </xf>
    <xf numFmtId="0" fontId="38" fillId="21" borderId="64" xfId="0" applyFont="1" applyFill="1" applyBorder="1" applyAlignment="1">
      <alignment horizontal="center" vertical="center" wrapText="1"/>
    </xf>
    <xf numFmtId="0" fontId="5" fillId="22" borderId="67" xfId="0" applyFont="1" applyFill="1" applyBorder="1" applyAlignment="1">
      <alignment vertical="center" wrapText="1"/>
    </xf>
    <xf numFmtId="0" fontId="8" fillId="22" borderId="64" xfId="0" applyFont="1" applyFill="1" applyBorder="1" applyAlignment="1">
      <alignment vertical="center" wrapText="1"/>
    </xf>
    <xf numFmtId="0" fontId="5" fillId="22" borderId="64" xfId="0" applyFont="1" applyFill="1" applyBorder="1" applyAlignment="1">
      <alignment vertical="center" wrapText="1"/>
    </xf>
    <xf numFmtId="0" fontId="8" fillId="0" borderId="64" xfId="0" applyFont="1" applyBorder="1" applyAlignment="1">
      <alignment horizontal="left" vertical="center" wrapText="1"/>
    </xf>
    <xf numFmtId="0" fontId="8" fillId="23" borderId="64" xfId="0" applyFont="1" applyFill="1" applyBorder="1" applyAlignment="1">
      <alignment horizontal="center" vertical="center" wrapText="1"/>
    </xf>
    <xf numFmtId="0" fontId="8" fillId="23" borderId="64" xfId="0" applyFont="1" applyFill="1" applyBorder="1" applyAlignment="1">
      <alignment vertical="center" wrapText="1"/>
    </xf>
    <xf numFmtId="0" fontId="8" fillId="23" borderId="64" xfId="0" applyFont="1" applyFill="1" applyBorder="1" applyAlignment="1">
      <alignment horizontal="left" vertical="center" wrapText="1"/>
    </xf>
    <xf numFmtId="0" fontId="0" fillId="0" borderId="69" xfId="0" applyNumberFormat="1" applyBorder="1" applyAlignment="1">
      <alignment horizontal="center"/>
    </xf>
    <xf numFmtId="0" fontId="0" fillId="0" borderId="77" xfId="0" applyNumberFormat="1" applyBorder="1" applyAlignment="1">
      <alignment horizontal="center"/>
    </xf>
    <xf numFmtId="0" fontId="0" fillId="0" borderId="73" xfId="0" applyNumberFormat="1" applyBorder="1" applyAlignment="1">
      <alignment horizontal="center"/>
    </xf>
    <xf numFmtId="0" fontId="0" fillId="0" borderId="72" xfId="0" applyNumberFormat="1" applyBorder="1" applyAlignment="1">
      <alignment horizontal="center"/>
    </xf>
    <xf numFmtId="0" fontId="0" fillId="0" borderId="78" xfId="0" applyNumberFormat="1" applyBorder="1" applyAlignment="1">
      <alignment horizontal="center"/>
    </xf>
    <xf numFmtId="0" fontId="0" fillId="0" borderId="74" xfId="0" applyNumberFormat="1" applyBorder="1" applyAlignment="1">
      <alignment horizontal="center"/>
    </xf>
    <xf numFmtId="0" fontId="0" fillId="0" borderId="76" xfId="0" applyNumberFormat="1" applyBorder="1" applyAlignment="1">
      <alignment horizontal="center"/>
    </xf>
    <xf numFmtId="0" fontId="0" fillId="0" borderId="79" xfId="0" applyNumberFormat="1" applyBorder="1" applyAlignment="1">
      <alignment horizontal="center"/>
    </xf>
    <xf numFmtId="0" fontId="0" fillId="0" borderId="75" xfId="0" applyNumberFormat="1" applyBorder="1" applyAlignment="1">
      <alignment horizontal="center"/>
    </xf>
    <xf numFmtId="0" fontId="8" fillId="0" borderId="64" xfId="0" applyFont="1" applyBorder="1" applyAlignment="1">
      <alignment horizontal="left" vertical="center" wrapText="1"/>
    </xf>
    <xf numFmtId="0" fontId="8" fillId="0" borderId="64" xfId="0" applyFont="1" applyBorder="1" applyAlignment="1">
      <alignment vertical="center" wrapText="1"/>
    </xf>
    <xf numFmtId="0" fontId="45" fillId="0" borderId="64" xfId="0" applyFont="1" applyBorder="1" applyAlignment="1">
      <alignment horizontal="justify" vertical="center" wrapText="1"/>
    </xf>
    <xf numFmtId="0" fontId="8" fillId="0" borderId="64" xfId="0" applyFont="1" applyBorder="1" applyAlignment="1">
      <alignment horizontal="justify" vertical="top" wrapText="1"/>
    </xf>
    <xf numFmtId="0" fontId="40" fillId="16" borderId="65" xfId="0" applyFont="1" applyFill="1" applyBorder="1" applyAlignment="1">
      <alignment horizontal="center" vertical="center" wrapText="1"/>
    </xf>
    <xf numFmtId="0" fontId="40" fillId="16" borderId="68" xfId="0" applyFont="1" applyFill="1" applyBorder="1" applyAlignment="1">
      <alignment horizontal="center" vertical="center" wrapText="1"/>
    </xf>
    <xf numFmtId="0" fontId="40" fillId="16" borderId="67" xfId="0" applyFont="1" applyFill="1" applyBorder="1" applyAlignment="1">
      <alignment horizontal="center" vertical="center" wrapText="1"/>
    </xf>
    <xf numFmtId="0" fontId="8" fillId="0" borderId="64" xfId="0" applyFont="1" applyBorder="1" applyAlignment="1">
      <alignment horizontal="center" vertical="center" textRotation="90" wrapText="1"/>
    </xf>
    <xf numFmtId="0" fontId="8" fillId="0" borderId="64" xfId="0" applyFont="1" applyBorder="1" applyAlignment="1">
      <alignment horizontal="center" vertical="center"/>
    </xf>
    <xf numFmtId="0" fontId="40" fillId="16" borderId="64" xfId="0" applyFont="1" applyFill="1" applyBorder="1" applyAlignment="1">
      <alignment horizontal="center" vertical="center"/>
    </xf>
    <xf numFmtId="0" fontId="41" fillId="17" borderId="64" xfId="0" applyFont="1" applyFill="1" applyBorder="1"/>
    <xf numFmtId="0" fontId="39" fillId="0" borderId="64" xfId="0" applyFont="1" applyBorder="1" applyAlignment="1">
      <alignment horizontal="center" vertical="center"/>
    </xf>
    <xf numFmtId="0" fontId="8" fillId="0" borderId="64" xfId="0" applyFont="1" applyBorder="1" applyAlignment="1">
      <alignment horizontal="center"/>
    </xf>
    <xf numFmtId="0" fontId="38" fillId="21" borderId="64" xfId="0" applyFont="1" applyFill="1" applyBorder="1" applyAlignment="1">
      <alignment horizontal="center" vertical="center" wrapText="1"/>
    </xf>
    <xf numFmtId="0" fontId="38" fillId="21" borderId="65" xfId="0" applyFont="1" applyFill="1" applyBorder="1" applyAlignment="1">
      <alignment horizontal="center" vertical="center" wrapText="1"/>
    </xf>
    <xf numFmtId="0" fontId="40" fillId="18" borderId="64" xfId="0" applyFont="1" applyFill="1" applyBorder="1" applyAlignment="1">
      <alignment horizontal="center" vertical="center" wrapText="1"/>
    </xf>
    <xf numFmtId="0" fontId="41" fillId="19" borderId="64" xfId="0" applyFont="1" applyFill="1" applyBorder="1"/>
    <xf numFmtId="0" fontId="40" fillId="18" borderId="64" xfId="0" applyFont="1" applyFill="1" applyBorder="1" applyAlignment="1">
      <alignment horizontal="center" vertical="center" textRotation="90"/>
    </xf>
    <xf numFmtId="0" fontId="40" fillId="19" borderId="64" xfId="0" applyFont="1" applyFill="1" applyBorder="1" applyAlignment="1">
      <alignment horizontal="center" vertical="center" wrapText="1"/>
    </xf>
    <xf numFmtId="0" fontId="40" fillId="18" borderId="64" xfId="0" applyFont="1" applyFill="1" applyBorder="1" applyAlignment="1">
      <alignment horizontal="center" vertical="center" textRotation="90" wrapText="1"/>
    </xf>
    <xf numFmtId="0" fontId="38" fillId="0" borderId="64" xfId="0" applyFont="1" applyBorder="1" applyAlignment="1">
      <alignment horizontal="center" vertical="center"/>
    </xf>
    <xf numFmtId="0" fontId="8" fillId="0" borderId="64" xfId="0" applyFont="1" applyBorder="1"/>
    <xf numFmtId="0" fontId="8" fillId="0" borderId="64" xfId="0" applyFont="1" applyBorder="1" applyAlignment="1">
      <alignment horizontal="center" vertical="center" wrapText="1"/>
    </xf>
    <xf numFmtId="9" fontId="8" fillId="0" borderId="64" xfId="0" applyNumberFormat="1" applyFont="1" applyBorder="1" applyAlignment="1">
      <alignment horizontal="center" vertical="center" wrapText="1"/>
    </xf>
    <xf numFmtId="0" fontId="38" fillId="0" borderId="64" xfId="0" applyFont="1" applyBorder="1" applyAlignment="1">
      <alignment horizontal="center" vertical="center" wrapText="1"/>
    </xf>
    <xf numFmtId="0" fontId="8" fillId="0" borderId="64" xfId="0" applyFont="1" applyBorder="1" applyAlignment="1">
      <alignment vertical="center" wrapText="1"/>
    </xf>
    <xf numFmtId="0" fontId="8" fillId="23" borderId="64" xfId="0" applyFont="1" applyFill="1" applyBorder="1" applyAlignment="1">
      <alignment horizontal="center" vertical="center" wrapText="1"/>
    </xf>
    <xf numFmtId="0" fontId="8" fillId="23" borderId="64" xfId="0" applyFont="1" applyFill="1" applyBorder="1"/>
    <xf numFmtId="0" fontId="8" fillId="0" borderId="64" xfId="0" applyFont="1" applyBorder="1" applyAlignment="1">
      <alignment wrapText="1"/>
    </xf>
    <xf numFmtId="0" fontId="8" fillId="0" borderId="64" xfId="0" applyFont="1" applyBorder="1" applyAlignment="1">
      <alignment horizontal="left" vertical="center" wrapText="1"/>
    </xf>
    <xf numFmtId="0" fontId="8" fillId="0" borderId="64" xfId="0" applyFont="1" applyBorder="1" applyAlignment="1">
      <alignment horizontal="left"/>
    </xf>
    <xf numFmtId="0" fontId="40" fillId="16" borderId="64" xfId="0" applyFont="1" applyFill="1" applyBorder="1" applyAlignment="1">
      <alignment horizontal="center" vertical="center" wrapText="1"/>
    </xf>
    <xf numFmtId="0" fontId="40" fillId="20" borderId="64" xfId="0" applyFont="1" applyFill="1" applyBorder="1" applyAlignment="1">
      <alignment horizontal="center" vertical="center" textRotation="90" wrapText="1"/>
    </xf>
    <xf numFmtId="0" fontId="40" fillId="18" borderId="64" xfId="0" applyFont="1" applyFill="1" applyBorder="1" applyAlignment="1">
      <alignment horizontal="center" vertical="center"/>
    </xf>
    <xf numFmtId="0" fontId="40" fillId="19" borderId="64" xfId="0" applyFont="1" applyFill="1" applyBorder="1" applyAlignment="1">
      <alignment horizontal="center" vertical="center"/>
    </xf>
    <xf numFmtId="0" fontId="5" fillId="2" borderId="38" xfId="0" applyFont="1" applyFill="1" applyBorder="1" applyAlignment="1">
      <alignment horizontal="left" vertical="top" wrapText="1"/>
    </xf>
    <xf numFmtId="0" fontId="8" fillId="0" borderId="63" xfId="0" applyFont="1" applyBorder="1"/>
    <xf numFmtId="0" fontId="8" fillId="0" borderId="35" xfId="0" applyFont="1" applyBorder="1"/>
    <xf numFmtId="0" fontId="4" fillId="2" borderId="20" xfId="0" applyFont="1" applyFill="1" applyBorder="1" applyAlignment="1">
      <alignment horizontal="left" vertical="center" wrapText="1"/>
    </xf>
    <xf numFmtId="0" fontId="14" fillId="0" borderId="21" xfId="0" applyFont="1" applyBorder="1"/>
    <xf numFmtId="0" fontId="5" fillId="2" borderId="24" xfId="0" applyFont="1" applyFill="1" applyBorder="1" applyAlignment="1">
      <alignment horizontal="left" vertical="center" wrapText="1"/>
    </xf>
    <xf numFmtId="0" fontId="8" fillId="0" borderId="25" xfId="0" applyFont="1" applyBorder="1"/>
    <xf numFmtId="0" fontId="12" fillId="2" borderId="18" xfId="0" applyFont="1" applyFill="1" applyBorder="1" applyAlignment="1">
      <alignment horizontal="left" vertical="center" wrapText="1"/>
    </xf>
    <xf numFmtId="0" fontId="14" fillId="0" borderId="19" xfId="0" applyFont="1" applyBorder="1"/>
    <xf numFmtId="0" fontId="6" fillId="2" borderId="22" xfId="0" applyFont="1" applyFill="1" applyBorder="1" applyAlignment="1">
      <alignment horizontal="left" vertical="center" wrapText="1"/>
    </xf>
    <xf numFmtId="0" fontId="8" fillId="0" borderId="23" xfId="0" applyFont="1" applyBorder="1"/>
    <xf numFmtId="0" fontId="12" fillId="2" borderId="14" xfId="0" applyFont="1" applyFill="1" applyBorder="1" applyAlignment="1">
      <alignment horizontal="left" vertical="top" wrapText="1" readingOrder="1"/>
    </xf>
    <xf numFmtId="0" fontId="14" fillId="0" borderId="15" xfId="0" applyFont="1" applyBorder="1"/>
    <xf numFmtId="0" fontId="4" fillId="2" borderId="16" xfId="0" applyFont="1" applyFill="1" applyBorder="1" applyAlignment="1">
      <alignment horizontal="left" vertical="center" wrapText="1"/>
    </xf>
    <xf numFmtId="0" fontId="14" fillId="0" borderId="17" xfId="0" applyFont="1" applyBorder="1"/>
    <xf numFmtId="0" fontId="12" fillId="3" borderId="10" xfId="0" applyFont="1" applyFill="1" applyBorder="1" applyAlignment="1">
      <alignment horizontal="center" vertical="center" wrapText="1"/>
    </xf>
    <xf numFmtId="0" fontId="14" fillId="0" borderId="11" xfId="0" applyFont="1" applyBorder="1"/>
    <xf numFmtId="0" fontId="12" fillId="3" borderId="12" xfId="0" applyFont="1" applyFill="1" applyBorder="1" applyAlignment="1">
      <alignment horizontal="center" vertical="center"/>
    </xf>
    <xf numFmtId="0" fontId="14" fillId="0" borderId="13" xfId="0" applyFont="1" applyBorder="1"/>
    <xf numFmtId="0" fontId="6" fillId="3" borderId="1" xfId="0" applyFont="1" applyFill="1" applyBorder="1" applyAlignment="1">
      <alignment horizontal="center" vertical="center" wrapText="1"/>
    </xf>
    <xf numFmtId="0" fontId="8" fillId="0" borderId="2" xfId="0" applyFont="1" applyBorder="1"/>
    <xf numFmtId="0" fontId="8" fillId="0" borderId="3" xfId="0" applyFont="1" applyBorder="1"/>
    <xf numFmtId="0" fontId="5" fillId="0" borderId="38" xfId="0" applyFont="1" applyBorder="1" applyAlignment="1">
      <alignment horizontal="left" vertical="center" wrapText="1"/>
    </xf>
    <xf numFmtId="0" fontId="5" fillId="0" borderId="0" xfId="0" applyFont="1"/>
    <xf numFmtId="0" fontId="8" fillId="0" borderId="7" xfId="0" applyFont="1" applyBorder="1"/>
    <xf numFmtId="0" fontId="8" fillId="0" borderId="8" xfId="0" applyFont="1" applyBorder="1"/>
    <xf numFmtId="0" fontId="8" fillId="0" borderId="9" xfId="0" applyFont="1" applyBorder="1"/>
    <xf numFmtId="0" fontId="10" fillId="2" borderId="4" xfId="0" quotePrefix="1" applyFont="1" applyFill="1" applyBorder="1" applyAlignment="1">
      <alignment horizontal="left" vertical="top" wrapText="1"/>
    </xf>
    <xf numFmtId="0" fontId="8" fillId="0" borderId="5" xfId="0" applyFont="1" applyBorder="1"/>
    <xf numFmtId="0" fontId="8" fillId="0" borderId="6" xfId="0" applyFont="1" applyBorder="1"/>
    <xf numFmtId="0" fontId="5" fillId="2" borderId="7" xfId="0" applyFont="1" applyFill="1" applyBorder="1" applyAlignment="1">
      <alignment horizontal="left" vertical="center" wrapText="1"/>
    </xf>
    <xf numFmtId="0" fontId="5" fillId="0" borderId="38" xfId="0" applyFont="1" applyBorder="1" applyAlignment="1">
      <alignment horizontal="left" vertical="top" wrapText="1"/>
    </xf>
    <xf numFmtId="0" fontId="8" fillId="0" borderId="38" xfId="0" applyFont="1" applyBorder="1"/>
    <xf numFmtId="0" fontId="26" fillId="0" borderId="45" xfId="0" applyFont="1" applyBorder="1" applyAlignment="1">
      <alignment horizontal="center" vertical="center" wrapText="1"/>
    </xf>
    <xf numFmtId="0" fontId="8" fillId="0" borderId="46" xfId="0" applyFont="1" applyBorder="1"/>
    <xf numFmtId="0" fontId="8" fillId="0" borderId="47" xfId="0" applyFont="1" applyBorder="1"/>
    <xf numFmtId="0" fontId="8" fillId="0" borderId="39" xfId="0" applyFont="1" applyBorder="1"/>
    <xf numFmtId="0" fontId="8" fillId="0" borderId="41" xfId="0" applyFont="1" applyBorder="1"/>
    <xf numFmtId="0" fontId="8" fillId="0" borderId="40" xfId="0" applyFont="1" applyBorder="1"/>
    <xf numFmtId="0" fontId="24" fillId="0" borderId="0" xfId="0" applyFont="1" applyAlignment="1">
      <alignment horizontal="center" vertical="center" wrapText="1"/>
    </xf>
    <xf numFmtId="0" fontId="25" fillId="6" borderId="63" xfId="0" applyFont="1" applyFill="1" applyBorder="1" applyAlignment="1">
      <alignment horizontal="center" vertical="center" wrapText="1" readingOrder="1"/>
    </xf>
    <xf numFmtId="0" fontId="25" fillId="6" borderId="63" xfId="0" applyFont="1" applyFill="1" applyBorder="1" applyAlignment="1">
      <alignment horizontal="center" vertical="center" textRotation="90" wrapText="1" readingOrder="1"/>
    </xf>
    <xf numFmtId="0" fontId="12" fillId="15" borderId="63" xfId="0" applyFont="1" applyFill="1" applyBorder="1" applyAlignment="1">
      <alignment horizontal="center" vertical="center"/>
    </xf>
    <xf numFmtId="0" fontId="16" fillId="11" borderId="63" xfId="0" applyFont="1" applyFill="1" applyBorder="1" applyAlignment="1">
      <alignment horizontal="center" vertical="center" wrapText="1" readingOrder="1"/>
    </xf>
    <xf numFmtId="0" fontId="21" fillId="11" borderId="63" xfId="0" applyFont="1" applyFill="1" applyBorder="1" applyAlignment="1">
      <alignment horizontal="center" vertical="center" wrapText="1" readingOrder="1"/>
    </xf>
    <xf numFmtId="0" fontId="27" fillId="7" borderId="32" xfId="0" applyFont="1" applyFill="1" applyBorder="1" applyAlignment="1">
      <alignment horizontal="center" vertical="center" wrapText="1" readingOrder="1"/>
    </xf>
    <xf numFmtId="0" fontId="8" fillId="0" borderId="33" xfId="0" applyFont="1" applyBorder="1"/>
    <xf numFmtId="0" fontId="8" fillId="0" borderId="34" xfId="0" applyFont="1" applyBorder="1"/>
    <xf numFmtId="0" fontId="8" fillId="0" borderId="36" xfId="0" applyFont="1" applyBorder="1"/>
    <xf numFmtId="0" fontId="8" fillId="0" borderId="37" xfId="0" applyFont="1" applyBorder="1"/>
    <xf numFmtId="0" fontId="8" fillId="0" borderId="42" xfId="0" applyFont="1" applyBorder="1"/>
    <xf numFmtId="0" fontId="8" fillId="0" borderId="43" xfId="0" applyFont="1" applyBorder="1"/>
    <xf numFmtId="0" fontId="8" fillId="0" borderId="44" xfId="0" applyFont="1" applyBorder="1"/>
    <xf numFmtId="0" fontId="27" fillId="9" borderId="32" xfId="0" applyFont="1" applyFill="1" applyBorder="1" applyAlignment="1">
      <alignment horizontal="center" vertical="center" wrapText="1" readingOrder="1"/>
    </xf>
    <xf numFmtId="0" fontId="27" fillId="8" borderId="32" xfId="0" applyFont="1" applyFill="1" applyBorder="1" applyAlignment="1">
      <alignment horizontal="center" vertical="center" wrapText="1" readingOrder="1"/>
    </xf>
    <xf numFmtId="0" fontId="27" fillId="10" borderId="32" xfId="0" applyFont="1" applyFill="1" applyBorder="1" applyAlignment="1">
      <alignment horizontal="center" vertical="center" wrapText="1" readingOrder="1"/>
    </xf>
    <xf numFmtId="0" fontId="16" fillId="2" borderId="60" xfId="0" applyFont="1" applyFill="1" applyBorder="1" applyAlignment="1">
      <alignment horizontal="center" vertical="center" wrapText="1" readingOrder="1"/>
    </xf>
    <xf numFmtId="0" fontId="8" fillId="0" borderId="52" xfId="0" applyFont="1" applyBorder="1"/>
    <xf numFmtId="0" fontId="8" fillId="0" borderId="29" xfId="0" applyFont="1" applyBorder="1"/>
    <xf numFmtId="0" fontId="16" fillId="2" borderId="58" xfId="0" applyFont="1" applyFill="1" applyBorder="1" applyAlignment="1">
      <alignment horizontal="center" vertical="center" wrapText="1" readingOrder="1"/>
    </xf>
    <xf numFmtId="0" fontId="8" fillId="0" borderId="57" xfId="0" applyFont="1" applyBorder="1"/>
    <xf numFmtId="0" fontId="8" fillId="0" borderId="30" xfId="0" applyFont="1" applyBorder="1"/>
    <xf numFmtId="0" fontId="28" fillId="2" borderId="63" xfId="0" applyFont="1" applyFill="1" applyBorder="1" applyAlignment="1">
      <alignment horizontal="left" vertical="center" wrapText="1"/>
    </xf>
    <xf numFmtId="0" fontId="15" fillId="4" borderId="26" xfId="0" applyFont="1" applyFill="1" applyBorder="1" applyAlignment="1">
      <alignment horizontal="center" vertical="center" wrapText="1" readingOrder="1"/>
    </xf>
    <xf numFmtId="0" fontId="8" fillId="0" borderId="27" xfId="0" applyFont="1" applyBorder="1"/>
    <xf numFmtId="0" fontId="8" fillId="0" borderId="28" xfId="0" applyFont="1" applyBorder="1"/>
    <xf numFmtId="0" fontId="16" fillId="4" borderId="26" xfId="0" applyFont="1" applyFill="1" applyBorder="1" applyAlignment="1">
      <alignment horizontal="center" vertical="center" wrapText="1" readingOrder="1"/>
    </xf>
    <xf numFmtId="0" fontId="8" fillId="0" borderId="50" xfId="0" applyFont="1" applyBorder="1"/>
    <xf numFmtId="0" fontId="16" fillId="2" borderId="52" xfId="0" applyFont="1" applyFill="1" applyBorder="1" applyAlignment="1">
      <alignment horizontal="center" vertical="center" wrapText="1" readingOrder="1"/>
    </xf>
    <xf numFmtId="0" fontId="8" fillId="0" borderId="59" xfId="0" applyFont="1" applyBorder="1"/>
    <xf numFmtId="0" fontId="16" fillId="2" borderId="53" xfId="0" applyFont="1" applyFill="1" applyBorder="1" applyAlignment="1">
      <alignment horizontal="center" vertical="center" wrapText="1" readingOrder="1"/>
    </xf>
    <xf numFmtId="0" fontId="8" fillId="0" borderId="53" xfId="0" applyFont="1" applyBorder="1"/>
    <xf numFmtId="0" fontId="34" fillId="8" borderId="46" xfId="0" applyFont="1" applyFill="1" applyBorder="1" applyAlignment="1">
      <alignment horizontal="center" wrapText="1" readingOrder="1"/>
    </xf>
    <xf numFmtId="0" fontId="34" fillId="9" borderId="46" xfId="0" applyFont="1" applyFill="1" applyBorder="1" applyAlignment="1">
      <alignment horizontal="center" wrapText="1" readingOrder="1"/>
    </xf>
    <xf numFmtId="0" fontId="34" fillId="9" borderId="45" xfId="0" applyFont="1" applyFill="1" applyBorder="1" applyAlignment="1">
      <alignment horizontal="center" wrapText="1" readingOrder="1"/>
    </xf>
    <xf numFmtId="0" fontId="33" fillId="0" borderId="45" xfId="0" applyFont="1" applyBorder="1" applyAlignment="1">
      <alignment horizontal="center" vertical="center" wrapText="1"/>
    </xf>
    <xf numFmtId="0" fontId="34" fillId="9" borderId="38" xfId="0" applyFont="1" applyFill="1" applyBorder="1" applyAlignment="1">
      <alignment horizontal="center" wrapText="1" readingOrder="1"/>
    </xf>
    <xf numFmtId="0" fontId="34" fillId="9" borderId="63" xfId="0" applyFont="1" applyFill="1" applyBorder="1" applyAlignment="1">
      <alignment horizontal="center" wrapText="1" readingOrder="1"/>
    </xf>
    <xf numFmtId="0" fontId="34" fillId="8" borderId="63" xfId="0" applyFont="1" applyFill="1" applyBorder="1" applyAlignment="1">
      <alignment horizontal="center" wrapText="1" readingOrder="1"/>
    </xf>
    <xf numFmtId="0" fontId="34" fillId="7" borderId="45" xfId="0" applyFont="1" applyFill="1" applyBorder="1" applyAlignment="1">
      <alignment horizontal="center" vertical="center" wrapText="1" readingOrder="1"/>
    </xf>
    <xf numFmtId="0" fontId="34" fillId="7" borderId="46" xfId="0" applyFont="1" applyFill="1" applyBorder="1" applyAlignment="1">
      <alignment horizontal="center" vertical="center" wrapText="1" readingOrder="1"/>
    </xf>
    <xf numFmtId="0" fontId="34" fillId="8" borderId="45" xfId="0" applyFont="1" applyFill="1" applyBorder="1" applyAlignment="1">
      <alignment horizontal="center" wrapText="1" readingOrder="1"/>
    </xf>
    <xf numFmtId="0" fontId="34" fillId="10" borderId="46" xfId="0" applyFont="1" applyFill="1" applyBorder="1" applyAlignment="1">
      <alignment horizontal="center" wrapText="1" readingOrder="1"/>
    </xf>
    <xf numFmtId="0" fontId="34" fillId="10" borderId="45" xfId="0" applyFont="1" applyFill="1" applyBorder="1" applyAlignment="1">
      <alignment horizontal="center" wrapText="1" readingOrder="1"/>
    </xf>
    <xf numFmtId="0" fontId="34" fillId="10" borderId="38" xfId="0" applyFont="1" applyFill="1" applyBorder="1" applyAlignment="1">
      <alignment horizontal="center" wrapText="1" readingOrder="1"/>
    </xf>
    <xf numFmtId="0" fontId="34" fillId="10" borderId="63" xfId="0" applyFont="1" applyFill="1" applyBorder="1" applyAlignment="1">
      <alignment horizontal="center" wrapText="1" readingOrder="1"/>
    </xf>
    <xf numFmtId="0" fontId="34" fillId="7" borderId="63" xfId="0" applyFont="1" applyFill="1" applyBorder="1" applyAlignment="1">
      <alignment horizontal="center" vertical="center" wrapText="1" readingOrder="1"/>
    </xf>
    <xf numFmtId="0" fontId="32" fillId="0" borderId="0" xfId="0" applyFont="1" applyAlignment="1">
      <alignment horizontal="center" vertical="center" wrapText="1"/>
    </xf>
    <xf numFmtId="0" fontId="34" fillId="8" borderId="38" xfId="0" applyFont="1" applyFill="1" applyBorder="1" applyAlignment="1">
      <alignment horizontal="center" wrapText="1" readingOrder="1"/>
    </xf>
    <xf numFmtId="0" fontId="35" fillId="8" borderId="32" xfId="0" applyFont="1" applyFill="1" applyBorder="1" applyAlignment="1">
      <alignment horizontal="center" vertical="center" wrapText="1" readingOrder="1"/>
    </xf>
    <xf numFmtId="0" fontId="34" fillId="7" borderId="38" xfId="0" applyFont="1" applyFill="1" applyBorder="1" applyAlignment="1">
      <alignment horizontal="center" vertical="center" wrapText="1" readingOrder="1"/>
    </xf>
    <xf numFmtId="0" fontId="35" fillId="7" borderId="32" xfId="0" applyFont="1" applyFill="1" applyBorder="1" applyAlignment="1">
      <alignment horizontal="center" vertical="center" wrapText="1" readingOrder="1"/>
    </xf>
    <xf numFmtId="0" fontId="35" fillId="9" borderId="32" xfId="0" applyFont="1" applyFill="1" applyBorder="1" applyAlignment="1">
      <alignment horizontal="center" vertical="center" wrapText="1" readingOrder="1"/>
    </xf>
    <xf numFmtId="0" fontId="35" fillId="10" borderId="32" xfId="0" applyFont="1" applyFill="1" applyBorder="1" applyAlignment="1">
      <alignment horizontal="center" vertical="center" wrapText="1" readingOrder="1"/>
    </xf>
  </cellXfs>
  <cellStyles count="5">
    <cellStyle name="Normal" xfId="0" builtinId="0"/>
    <cellStyle name="Normal 2" xfId="1" xr:uid="{00000000-0005-0000-0000-000001000000}"/>
    <cellStyle name="Normal 3" xfId="3" xr:uid="{00000000-0005-0000-0000-000002000000}"/>
    <cellStyle name="Normal 4" xfId="4" xr:uid="{00000000-0005-0000-0000-000003000000}"/>
    <cellStyle name="Porcentaje 2" xfId="2" xr:uid="{00000000-0005-0000-0000-000004000000}"/>
  </cellStyles>
  <dxfs count="91">
    <dxf>
      <alignment horizontal="center"/>
    </dxf>
    <dxf>
      <fill>
        <patternFill>
          <bgColor theme="6"/>
        </patternFill>
      </fill>
    </dxf>
    <dxf>
      <fill>
        <patternFill>
          <bgColor rgb="FFFFD85B"/>
        </patternFill>
      </fill>
    </dxf>
    <dxf>
      <fill>
        <patternFill>
          <bgColor theme="7" tint="0.59996337778862885"/>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90"/>
      <tableStyleElement type="firstRowStripe" dxfId="89"/>
      <tableStyleElement type="secondRowStripe" dxfId="88"/>
    </tableStyle>
  </tableStyles>
  <colors>
    <mruColors>
      <color rgb="FFD0E7B9"/>
      <color rgb="FFFFD85B"/>
      <color rgb="FFA2F0A6"/>
      <color rgb="FFE20717"/>
      <color rgb="FFFFDC01"/>
      <color rgb="FF00A5DF"/>
      <color rgb="FF2F82BD"/>
      <color rgb="FF1B5790"/>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Types" Target="richData/rdRichValueTypes.xml"/><Relationship Id="rId1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ka Yohana Parra" refreshedDate="45870.485462037039" createdVersion="8" refreshedVersion="8" minRefreshableVersion="3" recordCount="48" xr:uid="{00000000-000A-0000-FFFF-FFFF00000000}">
  <cacheSource type="worksheet">
    <worksheetSource ref="AN7:AP55" sheet="Mapa de Riesgos"/>
  </cacheSource>
  <cacheFields count="3">
    <cacheField name="Estado" numFmtId="0">
      <sharedItems count="3">
        <s v="OK"/>
        <s v="En revisión"/>
        <s v="Pendiente" u="1"/>
      </sharedItems>
    </cacheField>
    <cacheField name="Responsable" numFmtId="0">
      <sharedItems count="11">
        <s v="Jefe Oficina de Control Interno"/>
        <s v="Responsable de Planeación"/>
        <s v="Responsable TIC"/>
        <s v="Jefe Oficina Asesora Jurídica"/>
        <s v="Subgerente técnico"/>
        <s v="Responsable de Gestión Documental"/>
        <s v="Responsable de Talento Humano"/>
        <s v="Responsable de Atención al Usuario"/>
        <s v="Responsable de Presupuesto"/>
        <s v="Responsable de contabilidad"/>
        <s v="Responsable de tesorería"/>
      </sharedItems>
    </cacheField>
    <cacheField name="Observacion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
  <r>
    <x v="0"/>
    <x v="0"/>
    <m/>
  </r>
  <r>
    <x v="0"/>
    <x v="0"/>
    <m/>
  </r>
  <r>
    <x v="0"/>
    <x v="0"/>
    <m/>
  </r>
  <r>
    <x v="0"/>
    <x v="0"/>
    <m/>
  </r>
  <r>
    <x v="0"/>
    <x v="1"/>
    <m/>
  </r>
  <r>
    <x v="0"/>
    <x v="1"/>
    <m/>
  </r>
  <r>
    <x v="0"/>
    <x v="1"/>
    <m/>
  </r>
  <r>
    <x v="0"/>
    <x v="2"/>
    <m/>
  </r>
  <r>
    <x v="0"/>
    <x v="3"/>
    <s v="Confirmar la cantidad de contratos suscritos "/>
  </r>
  <r>
    <x v="0"/>
    <x v="4"/>
    <m/>
  </r>
  <r>
    <x v="0"/>
    <x v="4"/>
    <m/>
  </r>
  <r>
    <x v="0"/>
    <x v="4"/>
    <s v="Reviar con el plan de acción"/>
  </r>
  <r>
    <x v="0"/>
    <x v="5"/>
    <m/>
  </r>
  <r>
    <x v="0"/>
    <x v="5"/>
    <m/>
  </r>
  <r>
    <x v="0"/>
    <x v="5"/>
    <m/>
  </r>
  <r>
    <x v="0"/>
    <x v="5"/>
    <m/>
  </r>
  <r>
    <x v="0"/>
    <x v="2"/>
    <m/>
  </r>
  <r>
    <x v="0"/>
    <x v="2"/>
    <m/>
  </r>
  <r>
    <x v="0"/>
    <x v="2"/>
    <m/>
  </r>
  <r>
    <x v="0"/>
    <x v="2"/>
    <m/>
  </r>
  <r>
    <x v="0"/>
    <x v="2"/>
    <m/>
  </r>
  <r>
    <x v="0"/>
    <x v="2"/>
    <m/>
  </r>
  <r>
    <x v="0"/>
    <x v="6"/>
    <m/>
  </r>
  <r>
    <x v="0"/>
    <x v="6"/>
    <m/>
  </r>
  <r>
    <x v="0"/>
    <x v="6"/>
    <s v="Pendiente la revisión de nómina de abrila junio "/>
  </r>
  <r>
    <x v="0"/>
    <x v="3"/>
    <m/>
  </r>
  <r>
    <x v="0"/>
    <x v="3"/>
    <m/>
  </r>
  <r>
    <x v="0"/>
    <x v="3"/>
    <m/>
  </r>
  <r>
    <x v="0"/>
    <x v="4"/>
    <m/>
  </r>
  <r>
    <x v="0"/>
    <x v="4"/>
    <m/>
  </r>
  <r>
    <x v="0"/>
    <x v="3"/>
    <m/>
  </r>
  <r>
    <x v="0"/>
    <x v="3"/>
    <m/>
  </r>
  <r>
    <x v="0"/>
    <x v="3"/>
    <m/>
  </r>
  <r>
    <x v="0"/>
    <x v="3"/>
    <m/>
  </r>
  <r>
    <x v="0"/>
    <x v="7"/>
    <s v="Riesgo  materializado"/>
  </r>
  <r>
    <x v="0"/>
    <x v="2"/>
    <m/>
  </r>
  <r>
    <x v="1"/>
    <x v="3"/>
    <s v="Soportes de capacitación "/>
  </r>
  <r>
    <x v="0"/>
    <x v="8"/>
    <m/>
  </r>
  <r>
    <x v="0"/>
    <x v="9"/>
    <m/>
  </r>
  <r>
    <x v="0"/>
    <x v="4"/>
    <m/>
  </r>
  <r>
    <x v="0"/>
    <x v="4"/>
    <m/>
  </r>
  <r>
    <x v="0"/>
    <x v="9"/>
    <m/>
  </r>
  <r>
    <x v="0"/>
    <x v="10"/>
    <m/>
  </r>
  <r>
    <x v="0"/>
    <x v="9"/>
    <m/>
  </r>
  <r>
    <x v="0"/>
    <x v="10"/>
    <m/>
  </r>
  <r>
    <x v="0"/>
    <x v="10"/>
    <m/>
  </r>
  <r>
    <x v="0"/>
    <x v="10"/>
    <m/>
  </r>
  <r>
    <x v="0"/>
    <x v="6"/>
    <s v="Recomendación de trabajar má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D16" firstHeaderRow="1" firstDataRow="2" firstDataCol="1"/>
  <pivotFields count="3">
    <pivotField axis="axisCol" showAll="0">
      <items count="4">
        <item x="1"/>
        <item x="0"/>
        <item m="1" x="2"/>
        <item t="default"/>
      </items>
    </pivotField>
    <pivotField axis="axisRow" dataField="1" showAll="0">
      <items count="12">
        <item x="3"/>
        <item x="0"/>
        <item x="7"/>
        <item x="9"/>
        <item x="5"/>
        <item x="1"/>
        <item x="8"/>
        <item x="6"/>
        <item x="10"/>
        <item x="2"/>
        <item x="4"/>
        <item t="default"/>
      </items>
    </pivotField>
    <pivotField showAll="0"/>
  </pivotFields>
  <rowFields count="1">
    <field x="1"/>
  </rowFields>
  <rowItems count="12">
    <i>
      <x/>
    </i>
    <i>
      <x v="1"/>
    </i>
    <i>
      <x v="2"/>
    </i>
    <i>
      <x v="3"/>
    </i>
    <i>
      <x v="4"/>
    </i>
    <i>
      <x v="5"/>
    </i>
    <i>
      <x v="6"/>
    </i>
    <i>
      <x v="7"/>
    </i>
    <i>
      <x v="8"/>
    </i>
    <i>
      <x v="9"/>
    </i>
    <i>
      <x v="10"/>
    </i>
    <i t="grand">
      <x/>
    </i>
  </rowItems>
  <colFields count="1">
    <field x="0"/>
  </colFields>
  <colItems count="3">
    <i>
      <x/>
    </i>
    <i>
      <x v="1"/>
    </i>
    <i t="grand">
      <x/>
    </i>
  </colItems>
  <dataFields count="1">
    <dataField name="Cuenta de Responsable" fld="1" subtotal="count" baseField="0" baseItem="0"/>
  </dataFields>
  <formats count="1">
    <format dxfId="0">
      <pivotArea type="all" dataOnly="0" outline="0" fieldPosition="0"/>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BC998"/>
  <sheetViews>
    <sheetView tabSelected="1" zoomScale="60" zoomScaleNormal="60" workbookViewId="0">
      <pane xSplit="4" ySplit="7" topLeftCell="AK8" activePane="bottomRight" state="frozen"/>
      <selection pane="topRight" activeCell="E1" sqref="E1"/>
      <selection pane="bottomLeft" activeCell="A8" sqref="A8"/>
      <selection pane="bottomRight" activeCell="AL8" sqref="AL8"/>
    </sheetView>
  </sheetViews>
  <sheetFormatPr baseColWidth="10" defaultColWidth="14.453125" defaultRowHeight="15" customHeight="1" x14ac:dyDescent="0.3"/>
  <cols>
    <col min="1" max="2" width="11.453125" style="46" customWidth="1"/>
    <col min="3" max="3" width="16.81640625" style="46" customWidth="1"/>
    <col min="4" max="4" width="6.81640625" style="46" customWidth="1"/>
    <col min="5" max="5" width="22.81640625" style="46" customWidth="1"/>
    <col min="6" max="6" width="29.81640625" style="46" customWidth="1"/>
    <col min="7" max="7" width="34.453125" style="46" customWidth="1"/>
    <col min="8" max="8" width="19" style="46" hidden="1" customWidth="1"/>
    <col min="9" max="9" width="17.81640625" style="46" hidden="1" customWidth="1"/>
    <col min="10" max="10" width="16.453125" style="46" hidden="1" customWidth="1"/>
    <col min="11" max="11" width="6.1796875" style="46" hidden="1" customWidth="1"/>
    <col min="12" max="12" width="21.81640625" style="46" hidden="1" customWidth="1"/>
    <col min="13" max="13" width="17.453125" style="46" hidden="1" customWidth="1"/>
    <col min="14" max="14" width="6.1796875" style="46" hidden="1" customWidth="1"/>
    <col min="15" max="15" width="16" style="46" hidden="1" customWidth="1"/>
    <col min="16" max="16" width="5.81640625" style="46" hidden="1" customWidth="1"/>
    <col min="17" max="17" width="41.453125" style="46" customWidth="1"/>
    <col min="18" max="18" width="17.54296875" style="46" hidden="1" customWidth="1"/>
    <col min="19" max="19" width="6.81640625" style="46" hidden="1" customWidth="1"/>
    <col min="20" max="20" width="5" style="46" hidden="1" customWidth="1"/>
    <col min="21" max="21" width="11.1796875" style="46" hidden="1" customWidth="1"/>
    <col min="22" max="22" width="7.1796875" style="46" hidden="1" customWidth="1"/>
    <col min="23" max="23" width="6.81640625" style="46" hidden="1" customWidth="1"/>
    <col min="24" max="24" width="7.1796875" style="46" hidden="1" customWidth="1"/>
    <col min="25" max="25" width="9.453125" style="46" hidden="1" customWidth="1"/>
    <col min="26" max="26" width="7.453125" style="46" hidden="1" customWidth="1"/>
    <col min="27" max="27" width="10" style="46" hidden="1" customWidth="1"/>
    <col min="28" max="30" width="7.453125" style="46" hidden="1" customWidth="1"/>
    <col min="31" max="31" width="7.1796875" style="46" hidden="1" customWidth="1"/>
    <col min="32" max="32" width="58.81640625" style="46" customWidth="1"/>
    <col min="33" max="34" width="21.81640625" style="46" hidden="1" customWidth="1"/>
    <col min="35" max="35" width="16.81640625" style="46" hidden="1" customWidth="1"/>
    <col min="36" max="36" width="94.54296875" style="46" customWidth="1"/>
    <col min="37" max="37" width="87.453125" style="46" customWidth="1"/>
    <col min="38" max="38" width="97.1796875" style="46" customWidth="1"/>
    <col min="39" max="40" width="11.453125" style="46" customWidth="1"/>
    <col min="41" max="41" width="16" style="46" customWidth="1"/>
    <col min="42" max="42" width="23" style="46" customWidth="1"/>
    <col min="43" max="55" width="11.453125" style="46" customWidth="1"/>
    <col min="56" max="16384" width="14.453125" style="46"/>
  </cols>
  <sheetData>
    <row r="1" spans="1:55" ht="21" customHeight="1" x14ac:dyDescent="0.3">
      <c r="A1" s="175" t="e" vm="1">
        <v>#VALUE!</v>
      </c>
      <c r="B1" s="175"/>
      <c r="C1" s="175"/>
      <c r="D1" s="175"/>
      <c r="E1" s="174" t="s">
        <v>0</v>
      </c>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61" t="s">
        <v>1</v>
      </c>
      <c r="AM1" s="43"/>
      <c r="AN1" s="43"/>
      <c r="AO1" s="43"/>
      <c r="AP1" s="43"/>
      <c r="AQ1" s="43"/>
      <c r="AR1" s="43"/>
      <c r="AS1" s="43"/>
      <c r="AT1" s="43"/>
      <c r="AU1" s="43"/>
      <c r="AV1" s="43"/>
      <c r="AW1" s="43"/>
      <c r="AX1" s="43"/>
      <c r="AY1" s="43"/>
      <c r="AZ1" s="43"/>
      <c r="BA1" s="43"/>
      <c r="BB1" s="43"/>
      <c r="BC1" s="43"/>
    </row>
    <row r="2" spans="1:55" ht="21" customHeight="1" x14ac:dyDescent="0.3">
      <c r="A2" s="175"/>
      <c r="B2" s="175"/>
      <c r="C2" s="175"/>
      <c r="D2" s="175"/>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61" t="s">
        <v>2</v>
      </c>
      <c r="AM2" s="43"/>
      <c r="AN2" s="43"/>
      <c r="AO2" s="43"/>
      <c r="AP2" s="43"/>
      <c r="AQ2" s="43"/>
      <c r="AR2" s="43"/>
      <c r="AS2" s="43"/>
      <c r="AT2" s="43"/>
      <c r="AU2" s="43"/>
      <c r="AV2" s="43"/>
      <c r="AW2" s="43"/>
      <c r="AX2" s="43"/>
      <c r="AY2" s="43"/>
      <c r="AZ2" s="43"/>
      <c r="BA2" s="43"/>
      <c r="BB2" s="43"/>
      <c r="BC2" s="43"/>
    </row>
    <row r="3" spans="1:55" ht="16" customHeight="1" x14ac:dyDescent="0.3">
      <c r="A3" s="175"/>
      <c r="B3" s="175"/>
      <c r="C3" s="175"/>
      <c r="D3" s="175"/>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61" t="s">
        <v>3</v>
      </c>
      <c r="AM3" s="43"/>
      <c r="AN3" s="43"/>
      <c r="AO3" s="43"/>
      <c r="AP3" s="43"/>
      <c r="AQ3" s="43"/>
      <c r="AR3" s="43"/>
      <c r="AS3" s="43"/>
      <c r="AT3" s="43"/>
      <c r="AU3" s="43"/>
      <c r="AV3" s="43"/>
      <c r="AW3" s="43"/>
      <c r="AX3" s="43"/>
      <c r="AY3" s="43"/>
      <c r="AZ3" s="43"/>
      <c r="BA3" s="43"/>
      <c r="BB3" s="43"/>
      <c r="BC3" s="43"/>
    </row>
    <row r="4" spans="1:55" ht="18" customHeight="1" x14ac:dyDescent="0.3">
      <c r="A4" s="176" t="s">
        <v>4</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7"/>
      <c r="AK4" s="127" t="s">
        <v>5</v>
      </c>
      <c r="AL4" s="146" t="s">
        <v>6</v>
      </c>
      <c r="AM4" s="43"/>
      <c r="AN4" s="43"/>
      <c r="AO4" s="43"/>
      <c r="AP4" s="43"/>
      <c r="AQ4" s="43"/>
      <c r="AR4" s="43"/>
      <c r="AS4" s="43"/>
      <c r="AT4" s="43"/>
      <c r="AU4" s="43"/>
      <c r="AV4" s="43"/>
      <c r="AW4" s="43"/>
      <c r="AX4" s="43"/>
      <c r="AY4" s="43"/>
      <c r="AZ4" s="43"/>
      <c r="BA4" s="43"/>
      <c r="BB4" s="43"/>
      <c r="BC4" s="43"/>
    </row>
    <row r="5" spans="1:55" ht="21.65" customHeight="1" x14ac:dyDescent="0.3">
      <c r="A5" s="172" t="s">
        <v>7</v>
      </c>
      <c r="B5" s="172"/>
      <c r="C5" s="172"/>
      <c r="D5" s="172"/>
      <c r="E5" s="172"/>
      <c r="F5" s="172"/>
      <c r="G5" s="172"/>
      <c r="H5" s="172" t="s">
        <v>8</v>
      </c>
      <c r="I5" s="172"/>
      <c r="J5" s="172"/>
      <c r="K5" s="172"/>
      <c r="L5" s="172"/>
      <c r="M5" s="172"/>
      <c r="N5" s="172"/>
      <c r="O5" s="172"/>
      <c r="P5" s="172" t="s">
        <v>9</v>
      </c>
      <c r="Q5" s="173"/>
      <c r="R5" s="173"/>
      <c r="S5" s="173"/>
      <c r="T5" s="173"/>
      <c r="U5" s="173"/>
      <c r="V5" s="173"/>
      <c r="W5" s="173"/>
      <c r="X5" s="173"/>
      <c r="Y5" s="172" t="s">
        <v>10</v>
      </c>
      <c r="Z5" s="173"/>
      <c r="AA5" s="173"/>
      <c r="AB5" s="173"/>
      <c r="AC5" s="173"/>
      <c r="AD5" s="173"/>
      <c r="AE5" s="173"/>
      <c r="AF5" s="172" t="s">
        <v>11</v>
      </c>
      <c r="AG5" s="172"/>
      <c r="AH5" s="172"/>
      <c r="AI5" s="172"/>
      <c r="AJ5" s="167" t="s">
        <v>12</v>
      </c>
      <c r="AK5" s="167" t="s">
        <v>13</v>
      </c>
      <c r="AL5" s="194" t="s">
        <v>14</v>
      </c>
      <c r="AM5" s="43"/>
      <c r="AN5" s="43"/>
      <c r="AO5" s="43"/>
      <c r="AP5" s="43"/>
      <c r="AQ5" s="43"/>
      <c r="AR5" s="43"/>
      <c r="AS5" s="43"/>
      <c r="AT5" s="43"/>
      <c r="AU5" s="43"/>
      <c r="AV5" s="43"/>
      <c r="AW5" s="43"/>
      <c r="AX5" s="43"/>
      <c r="AY5" s="43"/>
      <c r="AZ5" s="43"/>
      <c r="BA5" s="43"/>
      <c r="BB5" s="43"/>
      <c r="BC5" s="43"/>
    </row>
    <row r="6" spans="1:55" ht="16.5" customHeight="1" x14ac:dyDescent="0.3">
      <c r="A6" s="180" t="s">
        <v>15</v>
      </c>
      <c r="B6" s="180" t="s">
        <v>16</v>
      </c>
      <c r="C6" s="180" t="s">
        <v>17</v>
      </c>
      <c r="D6" s="180" t="s">
        <v>18</v>
      </c>
      <c r="E6" s="178" t="s">
        <v>19</v>
      </c>
      <c r="F6" s="178" t="s">
        <v>20</v>
      </c>
      <c r="G6" s="178" t="s">
        <v>21</v>
      </c>
      <c r="H6" s="178" t="s">
        <v>22</v>
      </c>
      <c r="I6" s="178" t="s">
        <v>23</v>
      </c>
      <c r="J6" s="178" t="s">
        <v>24</v>
      </c>
      <c r="K6" s="196" t="s">
        <v>25</v>
      </c>
      <c r="L6" s="197" t="s">
        <v>26</v>
      </c>
      <c r="M6" s="178" t="s">
        <v>27</v>
      </c>
      <c r="N6" s="196" t="s">
        <v>25</v>
      </c>
      <c r="O6" s="178" t="s">
        <v>28</v>
      </c>
      <c r="P6" s="182" t="s">
        <v>29</v>
      </c>
      <c r="Q6" s="178" t="s">
        <v>30</v>
      </c>
      <c r="R6" s="178" t="s">
        <v>31</v>
      </c>
      <c r="S6" s="194" t="s">
        <v>32</v>
      </c>
      <c r="T6" s="173"/>
      <c r="U6" s="173"/>
      <c r="V6" s="173"/>
      <c r="W6" s="173"/>
      <c r="X6" s="173"/>
      <c r="Y6" s="195" t="s">
        <v>33</v>
      </c>
      <c r="Z6" s="182" t="s">
        <v>34</v>
      </c>
      <c r="AA6" s="182" t="s">
        <v>25</v>
      </c>
      <c r="AB6" s="182" t="s">
        <v>35</v>
      </c>
      <c r="AC6" s="182" t="s">
        <v>25</v>
      </c>
      <c r="AD6" s="182" t="s">
        <v>36</v>
      </c>
      <c r="AE6" s="182" t="s">
        <v>37</v>
      </c>
      <c r="AF6" s="178" t="s">
        <v>11</v>
      </c>
      <c r="AG6" s="181" t="s">
        <v>38</v>
      </c>
      <c r="AH6" s="181" t="s">
        <v>39</v>
      </c>
      <c r="AI6" s="178" t="s">
        <v>40</v>
      </c>
      <c r="AJ6" s="168"/>
      <c r="AK6" s="168"/>
      <c r="AL6" s="194"/>
      <c r="AM6" s="43"/>
      <c r="AN6" s="43"/>
      <c r="AO6" s="43"/>
      <c r="AP6" s="43"/>
      <c r="AQ6" s="43"/>
      <c r="AR6" s="43"/>
      <c r="AS6" s="43"/>
      <c r="AT6" s="43"/>
      <c r="AU6" s="43"/>
      <c r="AV6" s="43"/>
      <c r="AW6" s="43"/>
      <c r="AX6" s="43"/>
      <c r="AY6" s="43"/>
      <c r="AZ6" s="43"/>
      <c r="BA6" s="43"/>
      <c r="BB6" s="43"/>
      <c r="BC6" s="43"/>
    </row>
    <row r="7" spans="1:55" ht="117.5" customHeight="1" x14ac:dyDescent="0.3">
      <c r="A7" s="179"/>
      <c r="B7" s="179"/>
      <c r="C7" s="179"/>
      <c r="D7" s="179"/>
      <c r="E7" s="179"/>
      <c r="F7" s="179"/>
      <c r="G7" s="179"/>
      <c r="H7" s="179"/>
      <c r="I7" s="179"/>
      <c r="J7" s="179"/>
      <c r="K7" s="179"/>
      <c r="L7" s="179"/>
      <c r="M7" s="179"/>
      <c r="N7" s="179"/>
      <c r="O7" s="179"/>
      <c r="P7" s="179"/>
      <c r="Q7" s="179"/>
      <c r="R7" s="179"/>
      <c r="S7" s="68" t="s">
        <v>41</v>
      </c>
      <c r="T7" s="68" t="s">
        <v>42</v>
      </c>
      <c r="U7" s="68" t="s">
        <v>43</v>
      </c>
      <c r="V7" s="68" t="s">
        <v>44</v>
      </c>
      <c r="W7" s="68" t="s">
        <v>40</v>
      </c>
      <c r="X7" s="68" t="s">
        <v>45</v>
      </c>
      <c r="Y7" s="179"/>
      <c r="Z7" s="179"/>
      <c r="AA7" s="179"/>
      <c r="AB7" s="179"/>
      <c r="AC7" s="179"/>
      <c r="AD7" s="179"/>
      <c r="AE7" s="179"/>
      <c r="AF7" s="179"/>
      <c r="AG7" s="179"/>
      <c r="AH7" s="179"/>
      <c r="AI7" s="179"/>
      <c r="AJ7" s="169"/>
      <c r="AK7" s="169"/>
      <c r="AL7" s="194"/>
      <c r="AM7" s="73"/>
      <c r="AN7" s="145" t="s">
        <v>46</v>
      </c>
      <c r="AO7" s="145" t="str">
        <f>AH6</f>
        <v>Responsable</v>
      </c>
      <c r="AP7" s="145" t="s">
        <v>497</v>
      </c>
      <c r="AQ7" s="73"/>
      <c r="AR7" s="73"/>
      <c r="AS7" s="73"/>
      <c r="AT7" s="73"/>
      <c r="AU7" s="73"/>
      <c r="AV7" s="73"/>
      <c r="AW7" s="73"/>
      <c r="AX7" s="73"/>
      <c r="AY7" s="45"/>
      <c r="AZ7" s="45"/>
      <c r="BA7" s="45"/>
      <c r="BB7" s="45"/>
      <c r="BC7" s="45"/>
    </row>
    <row r="8" spans="1:55" s="63" customFormat="1" ht="170.15" customHeight="1" x14ac:dyDescent="0.35">
      <c r="A8" s="170" t="s">
        <v>47</v>
      </c>
      <c r="B8" s="170" t="s">
        <v>48</v>
      </c>
      <c r="C8" s="170" t="s">
        <v>49</v>
      </c>
      <c r="D8" s="171">
        <v>1</v>
      </c>
      <c r="E8" s="185" t="s">
        <v>50</v>
      </c>
      <c r="F8" s="185" t="s">
        <v>51</v>
      </c>
      <c r="G8" s="192" t="s">
        <v>52</v>
      </c>
      <c r="H8" s="185" t="s">
        <v>53</v>
      </c>
      <c r="I8" s="171">
        <v>1</v>
      </c>
      <c r="J8" s="187" t="str">
        <f>IF(I8&lt;=0,"",IF(I8&lt;=2,"Muy Baja",IF(I8&lt;=24,"Baja",IF(I8&lt;=500,"Media",IF(I8&lt;=5000,"Alta","Muy Alta")))))</f>
        <v>Muy Baja</v>
      </c>
      <c r="K8" s="186">
        <f>IF(J8="","",IF(J8="Muy Baja",0.2,IF(J8="Baja",0.4,IF(J8="Media",0.6,IF(J8="Alta",0.8,IF(J8="Muy Alta",1,))))))</f>
        <v>0.2</v>
      </c>
      <c r="L8" s="185" t="s">
        <v>54</v>
      </c>
      <c r="M8" s="187" t="s">
        <v>55</v>
      </c>
      <c r="N8" s="186">
        <f>IF(M8="","",IF(M8="Leve",0.2,IF(M8="Menor",0.4,IF(M8="Moderado",0.6,IF(M8="Mayor",0.8,IF(M8="Catastrófico",1,))))))</f>
        <v>0.4</v>
      </c>
      <c r="O8" s="183" t="str">
        <f>IF(OR(AND(J8="Muy Baja",M8="Leve"),AND(J8="Muy Baja",M8="Menor"),AND(J8="Baja",M8="Leve")),"Bajo",IF(OR(AND(J8="Muy baja",M8="Moderado"),AND(J8="Baja",M8="Menor"),AND(J8="Baja",M8="Moderado"),AND(J8="Media",M8="Leve"),AND(J8="Media",M8="Menor"),AND(J8="Media",M8="Moderado"),AND(J8="Alta",M8="Leve"),AND(J8="Alta",M8="Menor")),"Moderado",IF(OR(AND(J8="Muy Baja",M8="Mayor"),AND(J8="Baja",M8="Mayor"),AND(J8="Media",M8="Mayor"),AND(J8="Alta",M8="Moderado"),AND(J8="Alta",M8="Mayor"),AND(J8="Muy Alta",M8="Leve"),AND(J8="Muy Alta",M8="Menor"),AND(J8="Muy Alta",M8="Moderado"),AND(J8="Muy Alta",M8="Mayor")),"Alto",IF(OR(AND(J8="Muy Baja",M8="Catastrófico"),AND(J8="Baja",M8="Catastrófico"),AND(J8="Media",M8="Catastrófico"),AND(J8="Alta",M8="Catastrófico"),AND(J8="Muy Alta",M8="Catastrófico")),"Extremo",""))))</f>
        <v>Bajo</v>
      </c>
      <c r="P8" s="48">
        <v>1.1000000000000001</v>
      </c>
      <c r="Q8" s="49" t="s">
        <v>56</v>
      </c>
      <c r="R8" s="48" t="str">
        <f>IF(OR(S8="Preventivo",S8="Detectivo"),"Probabilidad",IF(S8="Correctivo","Impacto",""))</f>
        <v>Probabilidad</v>
      </c>
      <c r="S8" s="52" t="s">
        <v>57</v>
      </c>
      <c r="T8" s="52" t="s">
        <v>58</v>
      </c>
      <c r="U8" s="53" t="str">
        <f t="shared" ref="U8:U44" si="0">IF(AND(S8="Preventivo",T8="Automático"),"50%",IF(AND(S8="Preventivo",T8="Manual"),"40%",IF(AND(S8="Detectivo",T8="Automático"),"40%",IF(AND(S8="Detectivo",T8="Manual"),"30%",IF(AND(S8="Correctivo",T8="Automático"),"35%",IF(AND(S8="Correctivo",T8="Manual"),"25%",""))))))</f>
        <v>40%</v>
      </c>
      <c r="V8" s="52" t="s">
        <v>59</v>
      </c>
      <c r="W8" s="52" t="s">
        <v>60</v>
      </c>
      <c r="X8" s="52" t="s">
        <v>61</v>
      </c>
      <c r="Y8" s="54">
        <f>IFERROR(IF(R8="Probabilidad",(K8-(+K8*U8)),IF(R8="Impacto",K8,"")),"")</f>
        <v>0.12</v>
      </c>
      <c r="Z8" s="55" t="str">
        <f>IFERROR(IF(Y8="","",IF(Y8&lt;=0.2,"Muy Baja",IF(Y8&lt;=0.4,"Baja",IF(Y8&lt;=0.6,"Media",IF(Y8&lt;=0.8,"Alta","Muy Alta"))))),"")</f>
        <v>Muy Baja</v>
      </c>
      <c r="AA8" s="53">
        <f>IFERROR(IF(R8="Probabilidad",(K8-(+K8*U8)),IF(R8="Impacto",K8,"")),"")</f>
        <v>0.12</v>
      </c>
      <c r="AB8" s="55" t="str">
        <f>IFERROR(IF(AC8="","",IF(AC8&lt;=0.2,"Leve",IF(AC8&lt;=0.4,"Menor",IF(AC8&lt;=0.6,"Moderado",IF(AC8&lt;=0.8,"Mayor","Catastrófico"))))),"")</f>
        <v>Menor</v>
      </c>
      <c r="AC8" s="53">
        <f>IFERROR(IF(R8="Impacto",(N8-(+N8*U8)),IF(R8="Probabilidad",N8,"")),"")</f>
        <v>0.4</v>
      </c>
      <c r="AD8" s="44" t="str">
        <f>IFERROR(IF(OR(AND(Z8="Muy Baja",AB8="Leve"),AND(Z8="Muy Baja",AB8="Menor"),AND(Z8="Baja",AB8="Leve")),"Bajo",IF(OR(AND(Z8="Muy baja",AB8="Moderado"),AND(Z8="Baja",AB8="Menor"),AND(Z8="Baja",AB8="Moderado"),AND(Z8="Media",AB8="Leve"),AND(Z8="Media",AB8="Menor"),AND(Z8="Media",AB8="Moderado"),AND(Z8="Alta",AB8="Leve"),AND(Z8="Alta",AB8="Menor")),"Moderado",IF(OR(AND(Z8="Muy Baja",AB8="Mayor"),AND(Z8="Baja",AB8="Mayor"),AND(Z8="Media",AB8="Mayor"),AND(Z8="Alta",AB8="Moderado"),AND(Z8="Alta",AB8="Mayor"),AND(Z8="Muy Alta",AB8="Leve"),AND(Z8="Muy Alta",AB8="Menor"),AND(Z8="Muy Alta",AB8="Moderado"),AND(Z8="Muy Alta",AB8="Mayor")),"Alto",IF(OR(AND(Z8="Muy Baja",AB8="Catastrófico"),AND(Z8="Baja",AB8="Catastrófico"),AND(Z8="Media",AB8="Catastrófico"),AND(Z8="Alta",AB8="Catastrófico"),AND(Z8="Muy Alta",AB8="Catastrófico")),"Extremo","")))),"")</f>
        <v>Bajo</v>
      </c>
      <c r="AE8" s="52" t="s">
        <v>62</v>
      </c>
      <c r="AF8" s="57" t="s">
        <v>63</v>
      </c>
      <c r="AG8" s="49" t="s">
        <v>64</v>
      </c>
      <c r="AH8" s="49" t="s">
        <v>65</v>
      </c>
      <c r="AI8" s="56" t="s">
        <v>66</v>
      </c>
      <c r="AJ8" s="132" t="s">
        <v>67</v>
      </c>
      <c r="AK8" s="147" t="s">
        <v>68</v>
      </c>
      <c r="AL8" s="150" t="s">
        <v>567</v>
      </c>
      <c r="AM8" s="75"/>
      <c r="AN8" s="133" t="s">
        <v>69</v>
      </c>
      <c r="AO8" s="49" t="str">
        <f>AH8</f>
        <v>Jefe Oficina de Control Interno</v>
      </c>
      <c r="AP8" s="49"/>
      <c r="AQ8" s="75"/>
      <c r="AR8" s="75"/>
      <c r="AS8" s="75"/>
      <c r="AT8" s="75"/>
      <c r="AU8" s="75"/>
      <c r="AV8" s="75"/>
      <c r="AW8" s="75"/>
      <c r="AX8" s="75"/>
      <c r="AY8" s="75"/>
      <c r="AZ8" s="75"/>
      <c r="BA8" s="75"/>
      <c r="BB8" s="75"/>
      <c r="BC8" s="75"/>
    </row>
    <row r="9" spans="1:55" ht="216.65" customHeight="1" x14ac:dyDescent="0.3">
      <c r="A9" s="184"/>
      <c r="B9" s="184"/>
      <c r="C9" s="184"/>
      <c r="D9" s="184"/>
      <c r="E9" s="184"/>
      <c r="F9" s="184"/>
      <c r="G9" s="193"/>
      <c r="H9" s="184"/>
      <c r="I9" s="184"/>
      <c r="J9" s="184"/>
      <c r="K9" s="184"/>
      <c r="L9" s="184"/>
      <c r="M9" s="184"/>
      <c r="N9" s="184"/>
      <c r="O9" s="184"/>
      <c r="P9" s="48">
        <v>1.2</v>
      </c>
      <c r="Q9" s="57" t="s">
        <v>70</v>
      </c>
      <c r="R9" s="48" t="str">
        <f t="shared" ref="R9:R54" si="1">IF(OR(S9="Preventivo",S9="Detectivo"),"Probabilidad",IF(S9="Correctivo","Impacto",""))</f>
        <v>Probabilidad</v>
      </c>
      <c r="S9" s="52" t="s">
        <v>57</v>
      </c>
      <c r="T9" s="52" t="s">
        <v>58</v>
      </c>
      <c r="U9" s="53" t="str">
        <f t="shared" si="0"/>
        <v>40%</v>
      </c>
      <c r="V9" s="52" t="s">
        <v>59</v>
      </c>
      <c r="W9" s="52" t="s">
        <v>60</v>
      </c>
      <c r="X9" s="52" t="s">
        <v>61</v>
      </c>
      <c r="Y9" s="54">
        <f>IFERROR(IF(AND(R8="Probabilidad",R9="Probabilidad"),(AA8-(+AA8*U9)),IF(R9="Probabilidad",(K8-(+K8*U9)),IF(R9="Impacto",AA8,""))),"")</f>
        <v>7.1999999999999995E-2</v>
      </c>
      <c r="Z9" s="55" t="str">
        <f t="shared" ref="Z9:Z43" si="2">IFERROR(IF(Y9="","",IF(Y9&lt;=0.2,"Muy Baja",IF(Y9&lt;=0.4,"Baja",IF(Y9&lt;=0.6,"Media",IF(Y9&lt;=0.8,"Alta","Muy Alta"))))),"")</f>
        <v>Muy Baja</v>
      </c>
      <c r="AA9" s="53">
        <f>IFERROR(IF(R9="Probabilidad",(K9-(+K9*U9)),IF(R9="Impacto",K9,"")),"")</f>
        <v>0</v>
      </c>
      <c r="AB9" s="55" t="str">
        <f t="shared" ref="AB9:AB54" si="3">IFERROR(IF(AC9="","",IF(AC9&lt;=0.2,"Leve",IF(AC9&lt;=0.4,"Menor",IF(AC9&lt;=0.6,"Moderado",IF(AC9&lt;=0.8,"Mayor","Catastrófico"))))),"")</f>
        <v>Menor</v>
      </c>
      <c r="AC9" s="53">
        <f>IFERROR(IF(AND(R8="Impacto",R9="Impacto"),(AC8-(+AC8*U9)),IF(R9="Impacto",(N8-(+N8*U9)),IF(R9="Probabilidad",AC8,""))),"")</f>
        <v>0.4</v>
      </c>
      <c r="AD9" s="44" t="str">
        <f t="shared" ref="AD9:AD54" si="4">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Bajo</v>
      </c>
      <c r="AE9" s="52" t="s">
        <v>62</v>
      </c>
      <c r="AF9" s="57" t="s">
        <v>71</v>
      </c>
      <c r="AG9" s="49" t="s">
        <v>72</v>
      </c>
      <c r="AH9" s="49" t="s">
        <v>65</v>
      </c>
      <c r="AI9" s="56" t="s">
        <v>66</v>
      </c>
      <c r="AJ9" s="132" t="s">
        <v>73</v>
      </c>
      <c r="AK9" s="147" t="s">
        <v>74</v>
      </c>
      <c r="AL9" s="71" t="s">
        <v>568</v>
      </c>
      <c r="AM9" s="43"/>
      <c r="AN9" s="133" t="s">
        <v>69</v>
      </c>
      <c r="AO9" s="58" t="str">
        <f t="shared" ref="AO9:AO55" si="5">AH9</f>
        <v>Jefe Oficina de Control Interno</v>
      </c>
      <c r="AP9" s="58"/>
      <c r="AQ9" s="43"/>
      <c r="AR9" s="43"/>
      <c r="AS9" s="43"/>
      <c r="AT9" s="43"/>
      <c r="AU9" s="43"/>
      <c r="AV9" s="43"/>
      <c r="AW9" s="43"/>
      <c r="AX9" s="43"/>
      <c r="AY9" s="43"/>
      <c r="AZ9" s="43"/>
      <c r="BA9" s="43"/>
      <c r="BB9" s="43"/>
      <c r="BC9" s="43"/>
    </row>
    <row r="10" spans="1:55" ht="149.15" customHeight="1" x14ac:dyDescent="0.3">
      <c r="A10" s="184"/>
      <c r="B10" s="184"/>
      <c r="C10" s="184"/>
      <c r="D10" s="184"/>
      <c r="E10" s="184"/>
      <c r="F10" s="184"/>
      <c r="G10" s="193"/>
      <c r="H10" s="184"/>
      <c r="I10" s="184"/>
      <c r="J10" s="184"/>
      <c r="K10" s="184"/>
      <c r="L10" s="184"/>
      <c r="M10" s="184"/>
      <c r="N10" s="184"/>
      <c r="O10" s="184"/>
      <c r="P10" s="48">
        <v>1.3</v>
      </c>
      <c r="Q10" s="49" t="s">
        <v>75</v>
      </c>
      <c r="R10" s="48" t="str">
        <f t="shared" si="1"/>
        <v>Probabilidad</v>
      </c>
      <c r="S10" s="52" t="s">
        <v>57</v>
      </c>
      <c r="T10" s="52" t="s">
        <v>58</v>
      </c>
      <c r="U10" s="53" t="str">
        <f t="shared" si="0"/>
        <v>40%</v>
      </c>
      <c r="V10" s="52" t="s">
        <v>59</v>
      </c>
      <c r="W10" s="52" t="s">
        <v>60</v>
      </c>
      <c r="X10" s="52" t="s">
        <v>61</v>
      </c>
      <c r="Y10" s="54">
        <f>IFERROR(IF(AND(R9="Probabilidad",R10="Probabilidad"),(AA9-(+AA9*U10)),IF(AND(R9="Impacto",R10="Probabilidad"),(AA8-(+AA8*U10)),IF(R10="Impacto",AA9,""))),"")</f>
        <v>0</v>
      </c>
      <c r="Z10" s="55" t="str">
        <f t="shared" si="2"/>
        <v>Muy Baja</v>
      </c>
      <c r="AA10" s="53">
        <f t="shared" ref="AA10:AA41" si="6">+Y10</f>
        <v>0</v>
      </c>
      <c r="AB10" s="55" t="str">
        <f t="shared" si="3"/>
        <v>Menor</v>
      </c>
      <c r="AC10" s="53">
        <f>IFERROR(IF(AND(R9="Impacto",R10="Impacto"),(AC9-(+AC9*U10)),IF(AND(R9="Probabilidad",R10="Impacto"),(AC8-(+AC8*U10)),IF(R10="Probabilidad",AC9,""))),"")</f>
        <v>0.4</v>
      </c>
      <c r="AD10" s="44" t="str">
        <f t="shared" si="4"/>
        <v>Bajo</v>
      </c>
      <c r="AE10" s="52" t="s">
        <v>62</v>
      </c>
      <c r="AF10" s="57" t="s">
        <v>76</v>
      </c>
      <c r="AG10" s="49" t="s">
        <v>72</v>
      </c>
      <c r="AH10" s="49" t="s">
        <v>65</v>
      </c>
      <c r="AI10" s="56" t="s">
        <v>66</v>
      </c>
      <c r="AJ10" s="132" t="s">
        <v>77</v>
      </c>
      <c r="AK10" s="147" t="s">
        <v>78</v>
      </c>
      <c r="AL10" s="71" t="s">
        <v>569</v>
      </c>
      <c r="AM10" s="43"/>
      <c r="AN10" s="133" t="s">
        <v>69</v>
      </c>
      <c r="AO10" s="58" t="str">
        <f t="shared" si="5"/>
        <v>Jefe Oficina de Control Interno</v>
      </c>
      <c r="AP10" s="58"/>
      <c r="AQ10" s="43"/>
      <c r="AR10" s="43"/>
      <c r="AS10" s="43"/>
      <c r="AT10" s="43"/>
      <c r="AU10" s="43"/>
      <c r="AV10" s="43"/>
      <c r="AW10" s="43"/>
      <c r="AX10" s="43"/>
      <c r="AY10" s="43"/>
      <c r="AZ10" s="43"/>
      <c r="BA10" s="43"/>
      <c r="BB10" s="43"/>
      <c r="BC10" s="43"/>
    </row>
    <row r="11" spans="1:55" ht="178.5" customHeight="1" x14ac:dyDescent="0.3">
      <c r="A11" s="184"/>
      <c r="B11" s="184"/>
      <c r="C11" s="184"/>
      <c r="D11" s="48">
        <f>+D8+1</f>
        <v>2</v>
      </c>
      <c r="E11" s="49" t="s">
        <v>79</v>
      </c>
      <c r="F11" s="49" t="s">
        <v>80</v>
      </c>
      <c r="G11" s="57" t="s">
        <v>81</v>
      </c>
      <c r="H11" s="49" t="s">
        <v>53</v>
      </c>
      <c r="I11" s="48">
        <v>10</v>
      </c>
      <c r="J11" s="47" t="str">
        <f t="shared" ref="J11:J12" si="7">IF(I11&lt;=0,"",IF(I11&lt;=2,"Muy Baja",IF(I11&lt;=24,"Baja",IF(I11&lt;=500,"Media",IF(I11&lt;=5000,"Alta","Muy Alta")))))</f>
        <v>Baja</v>
      </c>
      <c r="K11" s="50">
        <v>0.4</v>
      </c>
      <c r="L11" s="49" t="s">
        <v>54</v>
      </c>
      <c r="M11" s="47" t="s">
        <v>55</v>
      </c>
      <c r="N11" s="50">
        <f>IF(M11="","",IF(M11="Leve",0.2,IF(M11="Menor",0.4,IF(M11="Moderado",0.6,IF(M11="Mayor",0.8,IF(M11="Catastrófico",1,))))))</f>
        <v>0.4</v>
      </c>
      <c r="O11" s="51" t="str">
        <f>IF(OR(AND(J11="Muy Baja",M11="Leve"),AND(J11="Muy Baja",M11="Menor"),AND(J11="Baja",M11="Leve")),"Bajo",IF(OR(AND(J11="Muy baja",M11="Moderado"),AND(J11="Baja",M11="Menor"),AND(J11="Baja",M11="Moderado"),AND(J11="Media",M11="Leve"),AND(J11="Media",M11="Menor"),AND(J11="Media",M11="Moderado"),AND(J11="Alta",M11="Leve"),AND(J11="Alta",M11="Menor")),"Moderado",IF(OR(AND(J11="Muy Baja",M11="Mayor"),AND(J11="Baja",M11="Mayor"),AND(J11="Media",M11="Mayor"),AND(J11="Alta",M11="Moderado"),AND(J11="Alta",M11="Mayor"),AND(J11="Muy Alta",M11="Leve"),AND(J11="Muy Alta",M11="Menor"),AND(J11="Muy Alta",M11="Moderado"),AND(J11="Muy Alta",M11="Mayor")),"Alto",IF(OR(AND(J11="Muy Baja",M11="Catastrófico"),AND(J11="Baja",M11="Catastrófico"),AND(J11="Media",M11="Catastrófico"),AND(J11="Alta",M11="Catastrófico"),AND(J11="Muy Alta",M11="Catastrófico")),"Extremo",""))))</f>
        <v>Moderado</v>
      </c>
      <c r="P11" s="48">
        <v>2.1</v>
      </c>
      <c r="Q11" s="57" t="s">
        <v>82</v>
      </c>
      <c r="R11" s="48" t="str">
        <f t="shared" si="1"/>
        <v>Probabilidad</v>
      </c>
      <c r="S11" s="52" t="s">
        <v>57</v>
      </c>
      <c r="T11" s="52" t="s">
        <v>58</v>
      </c>
      <c r="U11" s="53" t="str">
        <f t="shared" si="0"/>
        <v>40%</v>
      </c>
      <c r="V11" s="52" t="s">
        <v>59</v>
      </c>
      <c r="W11" s="52" t="s">
        <v>60</v>
      </c>
      <c r="X11" s="52" t="s">
        <v>61</v>
      </c>
      <c r="Y11" s="54">
        <f>IFERROR(IF(R11="Probabilidad",(K11-(+K11*U11)),IF(R11="Impacto",K11,"")),"")</f>
        <v>0.24</v>
      </c>
      <c r="Z11" s="55" t="str">
        <f t="shared" si="2"/>
        <v>Baja</v>
      </c>
      <c r="AA11" s="53">
        <f t="shared" si="6"/>
        <v>0.24</v>
      </c>
      <c r="AB11" s="55" t="str">
        <f t="shared" si="3"/>
        <v>Menor</v>
      </c>
      <c r="AC11" s="53">
        <f t="shared" ref="AC11:AC12" si="8">IFERROR(IF(R11="Impacto",(N11-(+N11*U11)),IF(R11="Probabilidad",N11,"")),"")</f>
        <v>0.4</v>
      </c>
      <c r="AD11" s="44" t="str">
        <f t="shared" si="4"/>
        <v>Moderado</v>
      </c>
      <c r="AE11" s="52" t="s">
        <v>62</v>
      </c>
      <c r="AF11" s="57" t="s">
        <v>83</v>
      </c>
      <c r="AG11" s="49" t="s">
        <v>72</v>
      </c>
      <c r="AH11" s="49" t="s">
        <v>65</v>
      </c>
      <c r="AI11" s="56" t="s">
        <v>84</v>
      </c>
      <c r="AJ11" s="132" t="s">
        <v>85</v>
      </c>
      <c r="AK11" s="132" t="s">
        <v>86</v>
      </c>
      <c r="AL11" s="71" t="s">
        <v>570</v>
      </c>
      <c r="AM11" s="43"/>
      <c r="AN11" s="133" t="s">
        <v>69</v>
      </c>
      <c r="AO11" s="58" t="str">
        <f t="shared" si="5"/>
        <v>Jefe Oficina de Control Interno</v>
      </c>
      <c r="AP11" s="58"/>
      <c r="AQ11" s="43"/>
      <c r="AR11" s="43"/>
      <c r="AS11" s="43"/>
      <c r="AT11" s="43"/>
      <c r="AU11" s="43"/>
      <c r="AV11" s="43"/>
      <c r="AW11" s="43"/>
      <c r="AX11" s="43"/>
      <c r="AY11" s="43"/>
      <c r="AZ11" s="43"/>
      <c r="BA11" s="43"/>
      <c r="BB11" s="43"/>
      <c r="BC11" s="43"/>
    </row>
    <row r="12" spans="1:55" ht="201.65" customHeight="1" x14ac:dyDescent="0.3">
      <c r="A12" s="170" t="s">
        <v>87</v>
      </c>
      <c r="B12" s="170" t="s">
        <v>88</v>
      </c>
      <c r="C12" s="170" t="s">
        <v>89</v>
      </c>
      <c r="D12" s="171">
        <f>+D11+1</f>
        <v>3</v>
      </c>
      <c r="E12" s="185" t="s">
        <v>90</v>
      </c>
      <c r="F12" s="185" t="s">
        <v>91</v>
      </c>
      <c r="G12" s="192" t="s">
        <v>92</v>
      </c>
      <c r="H12" s="185" t="s">
        <v>53</v>
      </c>
      <c r="I12" s="171">
        <v>2</v>
      </c>
      <c r="J12" s="187" t="str">
        <f t="shared" si="7"/>
        <v>Muy Baja</v>
      </c>
      <c r="K12" s="186">
        <f t="shared" ref="K12:K20" si="9">IF(J12="","",IF(J12="Muy Baja",0.2,IF(J12="Baja",0.4,IF(J12="Media",0.6,IF(J12="Alta",0.8,IF(J12="Muy Alta",1,))))))</f>
        <v>0.2</v>
      </c>
      <c r="L12" s="185" t="s">
        <v>93</v>
      </c>
      <c r="M12" s="187" t="s">
        <v>94</v>
      </c>
      <c r="N12" s="186">
        <v>0.6</v>
      </c>
      <c r="O12" s="183" t="str">
        <f>IF(OR(AND(J12="Muy Baja",M12="Leve"),AND(J12="Muy Baja",M12="Menor"),AND(J12="Baja",M12="Leve")),"Bajo",IF(OR(AND(J12="Muy baja",M12="Moderado"),AND(J12="Baja",M12="Menor"),AND(J12="Baja",M12="Moderado"),AND(J12="Media",M12="Leve"),AND(J12="Media",M12="Menor"),AND(J12="Media",M12="Moderado"),AND(J12="Alta",M12="Leve"),AND(J12="Alta",M12="Menor")),"Moderado",IF(OR(AND(J12="Muy Baja",M12="Mayor"),AND(J12="Baja",M12="Mayor"),AND(J12="Media",M12="Mayor"),AND(J12="Alta",M12="Moderado"),AND(J12="Alta",M12="Mayor"),AND(J12="Muy Alta",M12="Leve"),AND(J12="Muy Alta",M12="Menor"),AND(J12="Muy Alta",M12="Moderado"),AND(J12="Muy Alta",M12="Mayor")),"Alto",IF(OR(AND(J12="Muy Baja",M12="Catastrófico"),AND(J12="Baja",M12="Catastrófico"),AND(J12="Media",M12="Catastrófico"),AND(J12="Alta",M12="Catastrófico"),AND(J12="Muy Alta",M12="Catastrófico")),"Extremo",""))))</f>
        <v>Bajo</v>
      </c>
      <c r="P12" s="48">
        <v>3.1</v>
      </c>
      <c r="Q12" s="57" t="s">
        <v>95</v>
      </c>
      <c r="R12" s="48" t="str">
        <f t="shared" si="1"/>
        <v>Probabilidad</v>
      </c>
      <c r="S12" s="52" t="s">
        <v>57</v>
      </c>
      <c r="T12" s="52" t="s">
        <v>58</v>
      </c>
      <c r="U12" s="53" t="str">
        <f t="shared" si="0"/>
        <v>40%</v>
      </c>
      <c r="V12" s="52" t="s">
        <v>59</v>
      </c>
      <c r="W12" s="52" t="s">
        <v>60</v>
      </c>
      <c r="X12" s="52" t="s">
        <v>61</v>
      </c>
      <c r="Y12" s="54">
        <f>IFERROR(IF(R12="Probabilidad",(K12-(+K12*U12)),IF(R12="Impacto",K12,"")),"")</f>
        <v>0.12</v>
      </c>
      <c r="Z12" s="55" t="str">
        <f t="shared" si="2"/>
        <v>Muy Baja</v>
      </c>
      <c r="AA12" s="53">
        <f t="shared" si="6"/>
        <v>0.12</v>
      </c>
      <c r="AB12" s="55" t="str">
        <f t="shared" si="3"/>
        <v>Moderado</v>
      </c>
      <c r="AC12" s="53">
        <f t="shared" si="8"/>
        <v>0.6</v>
      </c>
      <c r="AD12" s="44" t="str">
        <f t="shared" si="4"/>
        <v>Moderado</v>
      </c>
      <c r="AE12" s="52" t="s">
        <v>62</v>
      </c>
      <c r="AF12" s="57" t="s">
        <v>96</v>
      </c>
      <c r="AG12" s="49" t="s">
        <v>97</v>
      </c>
      <c r="AH12" s="49" t="s">
        <v>98</v>
      </c>
      <c r="AI12" s="56" t="s">
        <v>84</v>
      </c>
      <c r="AJ12" s="132" t="s">
        <v>99</v>
      </c>
      <c r="AK12" s="132" t="s">
        <v>99</v>
      </c>
      <c r="AL12" s="71" t="s">
        <v>571</v>
      </c>
      <c r="AM12" s="43"/>
      <c r="AN12" s="133" t="s">
        <v>69</v>
      </c>
      <c r="AO12" s="58" t="str">
        <f t="shared" si="5"/>
        <v>Responsable de Planeación</v>
      </c>
      <c r="AP12" s="58"/>
      <c r="AQ12" s="43"/>
      <c r="AR12" s="43"/>
      <c r="AS12" s="43"/>
      <c r="AT12" s="43"/>
      <c r="AU12" s="43"/>
      <c r="AV12" s="43"/>
      <c r="AW12" s="43"/>
      <c r="AX12" s="43"/>
      <c r="AY12" s="43"/>
      <c r="AZ12" s="43"/>
      <c r="BA12" s="43"/>
      <c r="BB12" s="43"/>
      <c r="BC12" s="43"/>
    </row>
    <row r="13" spans="1:55" ht="210.65" customHeight="1" x14ac:dyDescent="0.3">
      <c r="A13" s="184"/>
      <c r="B13" s="184"/>
      <c r="C13" s="184"/>
      <c r="D13" s="184">
        <f t="shared" ref="D13" si="10">+D10+1</f>
        <v>1</v>
      </c>
      <c r="E13" s="184"/>
      <c r="F13" s="184"/>
      <c r="G13" s="193"/>
      <c r="H13" s="184"/>
      <c r="I13" s="184"/>
      <c r="J13" s="184"/>
      <c r="K13" s="184" t="str">
        <f t="shared" si="9"/>
        <v/>
      </c>
      <c r="L13" s="184"/>
      <c r="M13" s="184"/>
      <c r="N13" s="184"/>
      <c r="O13" s="184"/>
      <c r="P13" s="48">
        <v>3.2</v>
      </c>
      <c r="Q13" s="57" t="s">
        <v>100</v>
      </c>
      <c r="R13" s="48" t="str">
        <f t="shared" si="1"/>
        <v>Probabilidad</v>
      </c>
      <c r="S13" s="52" t="s">
        <v>57</v>
      </c>
      <c r="T13" s="52" t="s">
        <v>58</v>
      </c>
      <c r="U13" s="53" t="str">
        <f t="shared" si="0"/>
        <v>40%</v>
      </c>
      <c r="V13" s="52" t="s">
        <v>59</v>
      </c>
      <c r="W13" s="52" t="s">
        <v>60</v>
      </c>
      <c r="X13" s="52" t="s">
        <v>61</v>
      </c>
      <c r="Y13" s="54">
        <f>IFERROR(IF(AND(R12="Probabilidad",R13="Probabilidad"),(AA12-(+AA12*U13)),IF(R13="Probabilidad",(K12-(+K12*U13)),IF(R13="Impacto",AA12,""))),"")</f>
        <v>7.1999999999999995E-2</v>
      </c>
      <c r="Z13" s="55" t="str">
        <f t="shared" si="2"/>
        <v>Muy Baja</v>
      </c>
      <c r="AA13" s="53">
        <f t="shared" si="6"/>
        <v>7.1999999999999995E-2</v>
      </c>
      <c r="AB13" s="55" t="str">
        <f t="shared" si="3"/>
        <v>Moderado</v>
      </c>
      <c r="AC13" s="53">
        <f>IFERROR(IF(AND(R12="Impacto",R13="Impacto"),(AC12-(+AC12*U13)),IF(R13="Impacto",(N12-(+N12*U13)),IF(R13="Probabilidad",AC12,""))),"")</f>
        <v>0.6</v>
      </c>
      <c r="AD13" s="44" t="str">
        <f t="shared" si="4"/>
        <v>Moderado</v>
      </c>
      <c r="AE13" s="52" t="s">
        <v>62</v>
      </c>
      <c r="AF13" s="57" t="s">
        <v>101</v>
      </c>
      <c r="AG13" s="49" t="s">
        <v>97</v>
      </c>
      <c r="AH13" s="49" t="s">
        <v>98</v>
      </c>
      <c r="AI13" s="56" t="s">
        <v>66</v>
      </c>
      <c r="AJ13" s="132" t="s">
        <v>102</v>
      </c>
      <c r="AK13" s="132" t="s">
        <v>102</v>
      </c>
      <c r="AL13" s="71" t="s">
        <v>572</v>
      </c>
      <c r="AM13" s="43"/>
      <c r="AN13" s="133" t="s">
        <v>69</v>
      </c>
      <c r="AO13" s="58" t="str">
        <f t="shared" si="5"/>
        <v>Responsable de Planeación</v>
      </c>
      <c r="AP13" s="58"/>
      <c r="AQ13" s="43"/>
      <c r="AR13" s="43"/>
      <c r="AS13" s="43"/>
      <c r="AT13" s="43"/>
      <c r="AU13" s="43"/>
      <c r="AV13" s="43"/>
      <c r="AW13" s="43"/>
      <c r="AX13" s="43"/>
      <c r="AY13" s="43"/>
      <c r="AZ13" s="43"/>
      <c r="BA13" s="43"/>
      <c r="BB13" s="43"/>
      <c r="BC13" s="43"/>
    </row>
    <row r="14" spans="1:55" ht="206" customHeight="1" x14ac:dyDescent="0.3">
      <c r="A14" s="184"/>
      <c r="B14" s="184"/>
      <c r="C14" s="184"/>
      <c r="D14" s="48">
        <f>+D12+1</f>
        <v>4</v>
      </c>
      <c r="E14" s="49" t="s">
        <v>103</v>
      </c>
      <c r="F14" s="49" t="s">
        <v>104</v>
      </c>
      <c r="G14" s="57" t="s">
        <v>105</v>
      </c>
      <c r="H14" s="49" t="s">
        <v>53</v>
      </c>
      <c r="I14" s="48">
        <v>2</v>
      </c>
      <c r="J14" s="47" t="str">
        <f t="shared" ref="J14:J20" si="11">IF(I14&lt;=0,"",IF(I14&lt;=2,"Muy Baja",IF(I14&lt;=24,"Baja",IF(I14&lt;=500,"Media",IF(I14&lt;=5000,"Alta","Muy Alta")))))</f>
        <v>Muy Baja</v>
      </c>
      <c r="K14" s="50">
        <f t="shared" si="9"/>
        <v>0.2</v>
      </c>
      <c r="L14" s="49" t="s">
        <v>106</v>
      </c>
      <c r="M14" s="47" t="s">
        <v>55</v>
      </c>
      <c r="N14" s="50">
        <f t="shared" ref="N14:N20" si="12">IF(M14="","",IF(M14="Leve",0.2,IF(M14="Menor",0.4,IF(M14="Moderado",0.6,IF(M14="Mayor",0.8,IF(M14="Catastrófico",1,))))))</f>
        <v>0.4</v>
      </c>
      <c r="O14" s="51" t="str">
        <f t="shared" ref="O14:O20" si="13">IF(OR(AND(J14="Muy Baja",M14="Leve"),AND(J14="Muy Baja",M14="Menor"),AND(J14="Baja",M14="Leve")),"Bajo",IF(OR(AND(J14="Muy baja",M14="Moderado"),AND(J14="Baja",M14="Menor"),AND(J14="Baja",M14="Moderado"),AND(J14="Media",M14="Leve"),AND(J14="Media",M14="Menor"),AND(J14="Media",M14="Moderado"),AND(J14="Alta",M14="Leve"),AND(J14="Alta",M14="Menor")),"Moderado",IF(OR(AND(J14="Muy Baja",M14="Mayor"),AND(J14="Baja",M14="Mayor"),AND(J14="Media",M14="Mayor"),AND(J14="Alta",M14="Moderado"),AND(J14="Alta",M14="Mayor"),AND(J14="Muy Alta",M14="Leve"),AND(J14="Muy Alta",M14="Menor"),AND(J14="Muy Alta",M14="Moderado"),AND(J14="Muy Alta",M14="Mayor")),"Alto",IF(OR(AND(J14="Muy Baja",M14="Catastrófico"),AND(J14="Baja",M14="Catastrófico"),AND(J14="Media",M14="Catastrófico"),AND(J14="Alta",M14="Catastrófico"),AND(J14="Muy Alta",M14="Catastrófico")),"Extremo",""))))</f>
        <v>Bajo</v>
      </c>
      <c r="P14" s="48">
        <v>4.0999999999999996</v>
      </c>
      <c r="Q14" s="57" t="s">
        <v>107</v>
      </c>
      <c r="R14" s="48" t="str">
        <f t="shared" si="1"/>
        <v>Probabilidad</v>
      </c>
      <c r="S14" s="52" t="s">
        <v>57</v>
      </c>
      <c r="T14" s="52" t="s">
        <v>58</v>
      </c>
      <c r="U14" s="53" t="str">
        <f t="shared" si="0"/>
        <v>40%</v>
      </c>
      <c r="V14" s="52" t="s">
        <v>59</v>
      </c>
      <c r="W14" s="52" t="s">
        <v>60</v>
      </c>
      <c r="X14" s="52" t="s">
        <v>61</v>
      </c>
      <c r="Y14" s="54">
        <f t="shared" ref="Y14:Y20" si="14">IFERROR(IF(R14="Probabilidad",(K14-(+K14*U14)),IF(R14="Impacto",K14,"")),"")</f>
        <v>0.12</v>
      </c>
      <c r="Z14" s="55" t="str">
        <f t="shared" si="2"/>
        <v>Muy Baja</v>
      </c>
      <c r="AA14" s="53">
        <f t="shared" si="6"/>
        <v>0.12</v>
      </c>
      <c r="AB14" s="55" t="str">
        <f t="shared" si="3"/>
        <v>Menor</v>
      </c>
      <c r="AC14" s="53">
        <f t="shared" ref="AC14:AC20" si="15">IFERROR(IF(R14="Impacto",(N14-(+N14*U14)),IF(R14="Probabilidad",N14,"")),"")</f>
        <v>0.4</v>
      </c>
      <c r="AD14" s="44" t="str">
        <f t="shared" si="4"/>
        <v>Bajo</v>
      </c>
      <c r="AE14" s="52" t="s">
        <v>62</v>
      </c>
      <c r="AF14" s="57" t="s">
        <v>108</v>
      </c>
      <c r="AG14" s="49" t="s">
        <v>97</v>
      </c>
      <c r="AH14" s="49" t="s">
        <v>98</v>
      </c>
      <c r="AI14" s="56" t="s">
        <v>66</v>
      </c>
      <c r="AJ14" s="132" t="s">
        <v>109</v>
      </c>
      <c r="AK14" s="132" t="s">
        <v>109</v>
      </c>
      <c r="AL14" s="71" t="s">
        <v>573</v>
      </c>
      <c r="AM14" s="43"/>
      <c r="AN14" s="133" t="s">
        <v>69</v>
      </c>
      <c r="AO14" s="58" t="str">
        <f t="shared" si="5"/>
        <v>Responsable de Planeación</v>
      </c>
      <c r="AP14" s="58"/>
      <c r="AQ14" s="43"/>
      <c r="AR14" s="43"/>
      <c r="AS14" s="43"/>
      <c r="AT14" s="43"/>
      <c r="AU14" s="43"/>
      <c r="AV14" s="43"/>
      <c r="AW14" s="43"/>
      <c r="AX14" s="43"/>
      <c r="AY14" s="43"/>
      <c r="AZ14" s="43"/>
      <c r="BA14" s="43"/>
      <c r="BB14" s="43"/>
      <c r="BC14" s="43"/>
    </row>
    <row r="15" spans="1:55" ht="130" customHeight="1" x14ac:dyDescent="0.3">
      <c r="A15" s="59" t="s">
        <v>110</v>
      </c>
      <c r="B15" s="59" t="s">
        <v>111</v>
      </c>
      <c r="C15" s="59" t="s">
        <v>112</v>
      </c>
      <c r="D15" s="48">
        <f>+D14+1</f>
        <v>5</v>
      </c>
      <c r="E15" s="49" t="s">
        <v>113</v>
      </c>
      <c r="F15" s="49" t="s">
        <v>114</v>
      </c>
      <c r="G15" s="57" t="s">
        <v>115</v>
      </c>
      <c r="H15" s="49" t="s">
        <v>53</v>
      </c>
      <c r="I15" s="48">
        <v>365</v>
      </c>
      <c r="J15" s="47" t="str">
        <f t="shared" si="11"/>
        <v>Media</v>
      </c>
      <c r="K15" s="50">
        <f t="shared" si="9"/>
        <v>0.6</v>
      </c>
      <c r="L15" s="49" t="s">
        <v>93</v>
      </c>
      <c r="M15" s="47" t="s">
        <v>55</v>
      </c>
      <c r="N15" s="50">
        <f t="shared" si="12"/>
        <v>0.4</v>
      </c>
      <c r="O15" s="51" t="str">
        <f t="shared" si="13"/>
        <v>Moderado</v>
      </c>
      <c r="P15" s="48">
        <v>5.0999999999999996</v>
      </c>
      <c r="Q15" s="49" t="s">
        <v>116</v>
      </c>
      <c r="R15" s="48" t="str">
        <f t="shared" si="1"/>
        <v>Probabilidad</v>
      </c>
      <c r="S15" s="52" t="s">
        <v>57</v>
      </c>
      <c r="T15" s="52" t="s">
        <v>58</v>
      </c>
      <c r="U15" s="53" t="str">
        <f t="shared" si="0"/>
        <v>40%</v>
      </c>
      <c r="V15" s="52" t="s">
        <v>59</v>
      </c>
      <c r="W15" s="52" t="s">
        <v>60</v>
      </c>
      <c r="X15" s="52" t="s">
        <v>61</v>
      </c>
      <c r="Y15" s="54">
        <f t="shared" si="14"/>
        <v>0.36</v>
      </c>
      <c r="Z15" s="55" t="str">
        <f t="shared" si="2"/>
        <v>Baja</v>
      </c>
      <c r="AA15" s="53">
        <f t="shared" si="6"/>
        <v>0.36</v>
      </c>
      <c r="AB15" s="55" t="str">
        <f t="shared" si="3"/>
        <v>Menor</v>
      </c>
      <c r="AC15" s="53">
        <f t="shared" si="15"/>
        <v>0.4</v>
      </c>
      <c r="AD15" s="44" t="str">
        <f t="shared" si="4"/>
        <v>Moderado</v>
      </c>
      <c r="AE15" s="52" t="s">
        <v>62</v>
      </c>
      <c r="AF15" s="57" t="s">
        <v>117</v>
      </c>
      <c r="AG15" s="49" t="s">
        <v>97</v>
      </c>
      <c r="AH15" s="49" t="s">
        <v>118</v>
      </c>
      <c r="AI15" s="56" t="s">
        <v>119</v>
      </c>
      <c r="AJ15" s="148" t="s">
        <v>526</v>
      </c>
      <c r="AK15" s="148" t="s">
        <v>534</v>
      </c>
      <c r="AL15" s="71" t="s">
        <v>574</v>
      </c>
      <c r="AM15" s="43"/>
      <c r="AN15" s="48" t="s">
        <v>69</v>
      </c>
      <c r="AO15" s="58" t="str">
        <f t="shared" si="5"/>
        <v>Responsable TIC</v>
      </c>
      <c r="AP15" s="58"/>
      <c r="AQ15" s="43"/>
      <c r="AR15" s="43"/>
      <c r="AS15" s="43"/>
      <c r="AT15" s="43"/>
      <c r="AU15" s="43"/>
      <c r="AV15" s="43"/>
      <c r="AW15" s="43"/>
      <c r="AX15" s="43"/>
      <c r="AY15" s="43"/>
      <c r="AZ15" s="43"/>
      <c r="BA15" s="43"/>
      <c r="BB15" s="43"/>
      <c r="BC15" s="43"/>
    </row>
    <row r="16" spans="1:55" ht="167.5" customHeight="1" x14ac:dyDescent="0.3">
      <c r="A16" s="170" t="s">
        <v>120</v>
      </c>
      <c r="B16" s="170" t="s">
        <v>121</v>
      </c>
      <c r="C16" s="170" t="s">
        <v>122</v>
      </c>
      <c r="D16" s="48">
        <f>+D15+1</f>
        <v>6</v>
      </c>
      <c r="E16" s="49" t="s">
        <v>123</v>
      </c>
      <c r="F16" s="49" t="s">
        <v>124</v>
      </c>
      <c r="G16" s="57" t="s">
        <v>125</v>
      </c>
      <c r="H16" s="49" t="s">
        <v>53</v>
      </c>
      <c r="I16" s="48">
        <v>365</v>
      </c>
      <c r="J16" s="47" t="str">
        <f t="shared" si="11"/>
        <v>Media</v>
      </c>
      <c r="K16" s="50">
        <f t="shared" si="9"/>
        <v>0.6</v>
      </c>
      <c r="L16" s="49" t="s">
        <v>126</v>
      </c>
      <c r="M16" s="47" t="s">
        <v>55</v>
      </c>
      <c r="N16" s="50">
        <f t="shared" si="12"/>
        <v>0.4</v>
      </c>
      <c r="O16" s="51" t="str">
        <f t="shared" si="13"/>
        <v>Moderado</v>
      </c>
      <c r="P16" s="48">
        <v>6.1</v>
      </c>
      <c r="Q16" s="49" t="s">
        <v>127</v>
      </c>
      <c r="R16" s="48" t="str">
        <f t="shared" si="1"/>
        <v>Probabilidad</v>
      </c>
      <c r="S16" s="52" t="s">
        <v>57</v>
      </c>
      <c r="T16" s="52" t="s">
        <v>58</v>
      </c>
      <c r="U16" s="53" t="str">
        <f t="shared" si="0"/>
        <v>40%</v>
      </c>
      <c r="V16" s="52" t="s">
        <v>59</v>
      </c>
      <c r="W16" s="52" t="s">
        <v>60</v>
      </c>
      <c r="X16" s="52" t="s">
        <v>61</v>
      </c>
      <c r="Y16" s="54">
        <f t="shared" si="14"/>
        <v>0.36</v>
      </c>
      <c r="Z16" s="55" t="str">
        <f t="shared" si="2"/>
        <v>Baja</v>
      </c>
      <c r="AA16" s="53">
        <f t="shared" si="6"/>
        <v>0.36</v>
      </c>
      <c r="AB16" s="55" t="str">
        <f t="shared" si="3"/>
        <v>Menor</v>
      </c>
      <c r="AC16" s="53">
        <f t="shared" si="15"/>
        <v>0.4</v>
      </c>
      <c r="AD16" s="44" t="str">
        <f t="shared" si="4"/>
        <v>Moderado</v>
      </c>
      <c r="AE16" s="52" t="s">
        <v>62</v>
      </c>
      <c r="AF16" s="57" t="s">
        <v>128</v>
      </c>
      <c r="AG16" s="49" t="s">
        <v>129</v>
      </c>
      <c r="AH16" s="49" t="s">
        <v>130</v>
      </c>
      <c r="AI16" s="56" t="s">
        <v>119</v>
      </c>
      <c r="AJ16" s="135" t="s">
        <v>557</v>
      </c>
      <c r="AK16" s="135" t="s">
        <v>558</v>
      </c>
      <c r="AL16" s="71" t="s">
        <v>575</v>
      </c>
      <c r="AM16" s="43"/>
      <c r="AN16" s="48" t="s">
        <v>69</v>
      </c>
      <c r="AO16" s="58" t="str">
        <f t="shared" si="5"/>
        <v>Jefe Oficina Asesora Jurídica</v>
      </c>
      <c r="AP16" s="58"/>
      <c r="AQ16" s="43"/>
      <c r="AR16" s="43"/>
      <c r="AS16" s="43"/>
      <c r="AT16" s="43"/>
      <c r="AU16" s="43"/>
      <c r="AV16" s="43"/>
      <c r="AW16" s="43"/>
      <c r="AX16" s="43"/>
      <c r="AY16" s="43"/>
      <c r="AZ16" s="43"/>
      <c r="BA16" s="43"/>
      <c r="BB16" s="43"/>
      <c r="BC16" s="43"/>
    </row>
    <row r="17" spans="1:55" ht="289" customHeight="1" x14ac:dyDescent="0.3">
      <c r="A17" s="184"/>
      <c r="B17" s="184"/>
      <c r="C17" s="184"/>
      <c r="D17" s="49">
        <f>+D16+1</f>
        <v>7</v>
      </c>
      <c r="E17" s="49" t="s">
        <v>131</v>
      </c>
      <c r="F17" s="49" t="s">
        <v>132</v>
      </c>
      <c r="G17" s="49" t="s">
        <v>133</v>
      </c>
      <c r="H17" s="49" t="s">
        <v>53</v>
      </c>
      <c r="I17" s="48">
        <v>365</v>
      </c>
      <c r="J17" s="47" t="str">
        <f t="shared" si="11"/>
        <v>Media</v>
      </c>
      <c r="K17" s="50">
        <f t="shared" si="9"/>
        <v>0.6</v>
      </c>
      <c r="L17" s="49" t="s">
        <v>134</v>
      </c>
      <c r="M17" s="47" t="s">
        <v>135</v>
      </c>
      <c r="N17" s="50">
        <f t="shared" si="12"/>
        <v>0.6</v>
      </c>
      <c r="O17" s="51" t="str">
        <f t="shared" si="13"/>
        <v>Moderado</v>
      </c>
      <c r="P17" s="49">
        <v>7.1</v>
      </c>
      <c r="Q17" s="57" t="s">
        <v>136</v>
      </c>
      <c r="R17" s="48" t="str">
        <f t="shared" si="1"/>
        <v>Probabilidad</v>
      </c>
      <c r="S17" s="52" t="s">
        <v>57</v>
      </c>
      <c r="T17" s="52" t="s">
        <v>58</v>
      </c>
      <c r="U17" s="53" t="str">
        <f t="shared" si="0"/>
        <v>40%</v>
      </c>
      <c r="V17" s="52" t="s">
        <v>59</v>
      </c>
      <c r="W17" s="52" t="s">
        <v>60</v>
      </c>
      <c r="X17" s="52" t="s">
        <v>61</v>
      </c>
      <c r="Y17" s="54">
        <f t="shared" si="14"/>
        <v>0.36</v>
      </c>
      <c r="Z17" s="55" t="str">
        <f t="shared" si="2"/>
        <v>Baja</v>
      </c>
      <c r="AA17" s="53">
        <f t="shared" si="6"/>
        <v>0.36</v>
      </c>
      <c r="AB17" s="55" t="str">
        <f t="shared" si="3"/>
        <v>Moderado</v>
      </c>
      <c r="AC17" s="53">
        <f t="shared" si="15"/>
        <v>0.6</v>
      </c>
      <c r="AD17" s="44" t="str">
        <f t="shared" si="4"/>
        <v>Moderado</v>
      </c>
      <c r="AE17" s="52" t="s">
        <v>62</v>
      </c>
      <c r="AF17" s="57" t="s">
        <v>136</v>
      </c>
      <c r="AG17" s="49" t="s">
        <v>129</v>
      </c>
      <c r="AH17" s="49" t="s">
        <v>137</v>
      </c>
      <c r="AI17" s="56" t="s">
        <v>138</v>
      </c>
      <c r="AJ17" s="148" t="s">
        <v>490</v>
      </c>
      <c r="AK17" s="135" t="s">
        <v>496</v>
      </c>
      <c r="AL17" s="71" t="s">
        <v>576</v>
      </c>
      <c r="AM17" s="43"/>
      <c r="AN17" s="48" t="s">
        <v>69</v>
      </c>
      <c r="AO17" s="58" t="str">
        <f t="shared" si="5"/>
        <v>Subgerente técnico</v>
      </c>
      <c r="AP17" s="58"/>
      <c r="AQ17" s="43"/>
      <c r="AR17" s="43"/>
      <c r="AS17" s="43"/>
      <c r="AT17" s="43"/>
      <c r="AU17" s="43"/>
      <c r="AV17" s="43"/>
      <c r="AW17" s="43"/>
      <c r="AX17" s="43"/>
      <c r="AY17" s="43"/>
      <c r="AZ17" s="43"/>
      <c r="BA17" s="43"/>
      <c r="BB17" s="43"/>
      <c r="BC17" s="43"/>
    </row>
    <row r="18" spans="1:55" ht="228.65" customHeight="1" x14ac:dyDescent="0.3">
      <c r="A18" s="184"/>
      <c r="B18" s="184"/>
      <c r="C18" s="184"/>
      <c r="D18" s="49">
        <f>+D17+1</f>
        <v>8</v>
      </c>
      <c r="E18" s="49" t="s">
        <v>139</v>
      </c>
      <c r="F18" s="49" t="s">
        <v>140</v>
      </c>
      <c r="G18" s="49" t="s">
        <v>141</v>
      </c>
      <c r="H18" s="49" t="s">
        <v>53</v>
      </c>
      <c r="I18" s="48">
        <v>365</v>
      </c>
      <c r="J18" s="47" t="str">
        <f t="shared" si="11"/>
        <v>Media</v>
      </c>
      <c r="K18" s="50">
        <f t="shared" si="9"/>
        <v>0.6</v>
      </c>
      <c r="L18" s="49" t="s">
        <v>142</v>
      </c>
      <c r="M18" s="47" t="s">
        <v>94</v>
      </c>
      <c r="N18" s="50">
        <f t="shared" si="12"/>
        <v>0.2</v>
      </c>
      <c r="O18" s="51" t="str">
        <f t="shared" si="13"/>
        <v>Moderado</v>
      </c>
      <c r="P18" s="48">
        <v>8.1</v>
      </c>
      <c r="Q18" s="57" t="s">
        <v>143</v>
      </c>
      <c r="R18" s="48" t="str">
        <f t="shared" si="1"/>
        <v>Probabilidad</v>
      </c>
      <c r="S18" s="52" t="s">
        <v>57</v>
      </c>
      <c r="T18" s="52" t="s">
        <v>58</v>
      </c>
      <c r="U18" s="53" t="str">
        <f t="shared" si="0"/>
        <v>40%</v>
      </c>
      <c r="V18" s="52" t="s">
        <v>59</v>
      </c>
      <c r="W18" s="52" t="s">
        <v>60</v>
      </c>
      <c r="X18" s="52" t="s">
        <v>61</v>
      </c>
      <c r="Y18" s="54">
        <f t="shared" si="14"/>
        <v>0.36</v>
      </c>
      <c r="Z18" s="55" t="str">
        <f t="shared" si="2"/>
        <v>Baja</v>
      </c>
      <c r="AA18" s="53">
        <f t="shared" si="6"/>
        <v>0.36</v>
      </c>
      <c r="AB18" s="55" t="str">
        <f t="shared" si="3"/>
        <v>Leve</v>
      </c>
      <c r="AC18" s="53">
        <f t="shared" si="15"/>
        <v>0.2</v>
      </c>
      <c r="AD18" s="44" t="str">
        <f t="shared" si="4"/>
        <v>Bajo</v>
      </c>
      <c r="AE18" s="52" t="s">
        <v>62</v>
      </c>
      <c r="AF18" s="57" t="s">
        <v>144</v>
      </c>
      <c r="AG18" s="49" t="s">
        <v>145</v>
      </c>
      <c r="AH18" s="49" t="s">
        <v>137</v>
      </c>
      <c r="AI18" s="56" t="s">
        <v>146</v>
      </c>
      <c r="AJ18" s="148" t="s">
        <v>491</v>
      </c>
      <c r="AK18" s="135" t="s">
        <v>498</v>
      </c>
      <c r="AL18" s="71" t="s">
        <v>577</v>
      </c>
      <c r="AM18" s="43"/>
      <c r="AN18" s="48" t="s">
        <v>69</v>
      </c>
      <c r="AO18" s="58" t="str">
        <f t="shared" si="5"/>
        <v>Subgerente técnico</v>
      </c>
      <c r="AP18" s="58"/>
      <c r="AQ18" s="43"/>
      <c r="AR18" s="43"/>
      <c r="AS18" s="43"/>
      <c r="AT18" s="43"/>
      <c r="AU18" s="43"/>
      <c r="AV18" s="43"/>
      <c r="AW18" s="43"/>
      <c r="AX18" s="43"/>
      <c r="AY18" s="43"/>
      <c r="AZ18" s="43"/>
      <c r="BA18" s="43"/>
      <c r="BB18" s="43"/>
      <c r="BC18" s="43"/>
    </row>
    <row r="19" spans="1:55" ht="225.75" customHeight="1" x14ac:dyDescent="0.3">
      <c r="A19" s="184"/>
      <c r="B19" s="184"/>
      <c r="C19" s="184"/>
      <c r="D19" s="48">
        <f>+D18+1</f>
        <v>9</v>
      </c>
      <c r="E19" s="49" t="s">
        <v>147</v>
      </c>
      <c r="F19" s="49" t="s">
        <v>148</v>
      </c>
      <c r="G19" s="49" t="s">
        <v>149</v>
      </c>
      <c r="H19" s="49" t="s">
        <v>53</v>
      </c>
      <c r="I19" s="48">
        <v>365</v>
      </c>
      <c r="J19" s="47" t="str">
        <f t="shared" si="11"/>
        <v>Media</v>
      </c>
      <c r="K19" s="50">
        <f t="shared" si="9"/>
        <v>0.6</v>
      </c>
      <c r="L19" s="49" t="s">
        <v>126</v>
      </c>
      <c r="M19" s="47" t="s">
        <v>55</v>
      </c>
      <c r="N19" s="50">
        <f t="shared" si="12"/>
        <v>0.4</v>
      </c>
      <c r="O19" s="51" t="str">
        <f t="shared" si="13"/>
        <v>Moderado</v>
      </c>
      <c r="P19" s="49">
        <v>9.1</v>
      </c>
      <c r="Q19" s="57" t="s">
        <v>150</v>
      </c>
      <c r="R19" s="49" t="str">
        <f t="shared" si="1"/>
        <v>Probabilidad</v>
      </c>
      <c r="S19" s="59" t="s">
        <v>57</v>
      </c>
      <c r="T19" s="59" t="s">
        <v>58</v>
      </c>
      <c r="U19" s="50" t="str">
        <f t="shared" si="0"/>
        <v>40%</v>
      </c>
      <c r="V19" s="59" t="s">
        <v>59</v>
      </c>
      <c r="W19" s="59" t="s">
        <v>60</v>
      </c>
      <c r="X19" s="59" t="s">
        <v>61</v>
      </c>
      <c r="Y19" s="54">
        <f t="shared" si="14"/>
        <v>0.36</v>
      </c>
      <c r="Z19" s="55" t="str">
        <f t="shared" si="2"/>
        <v>Baja</v>
      </c>
      <c r="AA19" s="50">
        <f t="shared" si="6"/>
        <v>0.36</v>
      </c>
      <c r="AB19" s="55" t="str">
        <f t="shared" si="3"/>
        <v>Menor</v>
      </c>
      <c r="AC19" s="50">
        <f t="shared" si="15"/>
        <v>0.4</v>
      </c>
      <c r="AD19" s="55" t="str">
        <f t="shared" si="4"/>
        <v>Moderado</v>
      </c>
      <c r="AE19" s="59" t="s">
        <v>62</v>
      </c>
      <c r="AF19" s="57" t="s">
        <v>151</v>
      </c>
      <c r="AG19" s="49" t="s">
        <v>145</v>
      </c>
      <c r="AH19" s="49" t="s">
        <v>137</v>
      </c>
      <c r="AI19" s="56" t="s">
        <v>66</v>
      </c>
      <c r="AJ19" s="148" t="s">
        <v>492</v>
      </c>
      <c r="AK19" s="135" t="s">
        <v>514</v>
      </c>
      <c r="AL19" s="71" t="s">
        <v>578</v>
      </c>
      <c r="AM19" s="75"/>
      <c r="AN19" s="48" t="s">
        <v>69</v>
      </c>
      <c r="AO19" s="58" t="str">
        <f t="shared" si="5"/>
        <v>Subgerente técnico</v>
      </c>
      <c r="AP19" s="58"/>
      <c r="AQ19" s="75"/>
      <c r="AR19" s="75"/>
      <c r="AS19" s="75"/>
      <c r="AT19" s="75"/>
      <c r="AU19" s="75"/>
      <c r="AV19" s="75"/>
      <c r="AW19" s="75"/>
      <c r="AX19" s="75"/>
      <c r="AY19" s="75"/>
      <c r="AZ19" s="75"/>
      <c r="BA19" s="75"/>
      <c r="BB19" s="75"/>
      <c r="BC19" s="75"/>
    </row>
    <row r="20" spans="1:55" ht="326.5" customHeight="1" x14ac:dyDescent="0.3">
      <c r="A20" s="170" t="s">
        <v>152</v>
      </c>
      <c r="B20" s="170" t="s">
        <v>153</v>
      </c>
      <c r="C20" s="170" t="s">
        <v>154</v>
      </c>
      <c r="D20" s="171">
        <f t="shared" ref="D20:D22" si="16">+D19+1</f>
        <v>10</v>
      </c>
      <c r="E20" s="192" t="s">
        <v>155</v>
      </c>
      <c r="F20" s="192" t="s">
        <v>156</v>
      </c>
      <c r="G20" s="192" t="s">
        <v>157</v>
      </c>
      <c r="H20" s="185" t="s">
        <v>53</v>
      </c>
      <c r="I20" s="171">
        <v>365</v>
      </c>
      <c r="J20" s="187" t="str">
        <f t="shared" si="11"/>
        <v>Media</v>
      </c>
      <c r="K20" s="186">
        <f t="shared" si="9"/>
        <v>0.6</v>
      </c>
      <c r="L20" s="185" t="s">
        <v>158</v>
      </c>
      <c r="M20" s="187" t="s">
        <v>55</v>
      </c>
      <c r="N20" s="186">
        <f t="shared" si="12"/>
        <v>0.4</v>
      </c>
      <c r="O20" s="183" t="str">
        <f t="shared" si="13"/>
        <v>Moderado</v>
      </c>
      <c r="P20" s="48">
        <v>10.1</v>
      </c>
      <c r="Q20" s="57" t="s">
        <v>159</v>
      </c>
      <c r="R20" s="48" t="str">
        <f t="shared" si="1"/>
        <v>Probabilidad</v>
      </c>
      <c r="S20" s="52" t="s">
        <v>57</v>
      </c>
      <c r="T20" s="52" t="s">
        <v>58</v>
      </c>
      <c r="U20" s="53" t="str">
        <f t="shared" si="0"/>
        <v>40%</v>
      </c>
      <c r="V20" s="52" t="s">
        <v>59</v>
      </c>
      <c r="W20" s="52" t="s">
        <v>160</v>
      </c>
      <c r="X20" s="52" t="s">
        <v>61</v>
      </c>
      <c r="Y20" s="54">
        <f t="shared" si="14"/>
        <v>0.36</v>
      </c>
      <c r="Z20" s="55" t="str">
        <f t="shared" si="2"/>
        <v>Baja</v>
      </c>
      <c r="AA20" s="53">
        <f t="shared" si="6"/>
        <v>0.36</v>
      </c>
      <c r="AB20" s="55" t="str">
        <f t="shared" si="3"/>
        <v>Menor</v>
      </c>
      <c r="AC20" s="53">
        <f t="shared" si="15"/>
        <v>0.4</v>
      </c>
      <c r="AD20" s="44" t="str">
        <f t="shared" si="4"/>
        <v>Moderado</v>
      </c>
      <c r="AE20" s="52" t="s">
        <v>62</v>
      </c>
      <c r="AF20" s="57" t="s">
        <v>161</v>
      </c>
      <c r="AG20" s="49" t="s">
        <v>97</v>
      </c>
      <c r="AH20" s="49" t="s">
        <v>162</v>
      </c>
      <c r="AI20" s="56" t="s">
        <v>119</v>
      </c>
      <c r="AJ20" s="148" t="s">
        <v>163</v>
      </c>
      <c r="AK20" s="134" t="s">
        <v>164</v>
      </c>
      <c r="AL20" s="71" t="s">
        <v>579</v>
      </c>
      <c r="AM20" s="43"/>
      <c r="AN20" s="133" t="s">
        <v>69</v>
      </c>
      <c r="AO20" s="58" t="str">
        <f t="shared" si="5"/>
        <v>Responsable de Gestión Documental</v>
      </c>
      <c r="AP20" s="58"/>
      <c r="AQ20" s="43"/>
      <c r="AR20" s="43"/>
      <c r="AS20" s="43"/>
      <c r="AT20" s="43"/>
      <c r="AU20" s="43"/>
      <c r="AV20" s="43"/>
      <c r="AW20" s="43"/>
      <c r="AX20" s="43"/>
      <c r="AY20" s="43"/>
      <c r="AZ20" s="43"/>
      <c r="BA20" s="43"/>
      <c r="BB20" s="43"/>
      <c r="BC20" s="43"/>
    </row>
    <row r="21" spans="1:55" ht="135.65" customHeight="1" x14ac:dyDescent="0.3">
      <c r="A21" s="184"/>
      <c r="B21" s="184"/>
      <c r="C21" s="184"/>
      <c r="D21" s="184">
        <f t="shared" si="16"/>
        <v>11</v>
      </c>
      <c r="E21" s="193"/>
      <c r="F21" s="193"/>
      <c r="G21" s="193"/>
      <c r="H21" s="184"/>
      <c r="I21" s="184"/>
      <c r="J21" s="184"/>
      <c r="K21" s="184"/>
      <c r="L21" s="184"/>
      <c r="M21" s="184"/>
      <c r="N21" s="184"/>
      <c r="O21" s="184"/>
      <c r="P21" s="48">
        <v>10.199999999999999</v>
      </c>
      <c r="Q21" s="57" t="s">
        <v>165</v>
      </c>
      <c r="R21" s="48" t="str">
        <f t="shared" si="1"/>
        <v>Probabilidad</v>
      </c>
      <c r="S21" s="52" t="s">
        <v>57</v>
      </c>
      <c r="T21" s="52" t="s">
        <v>58</v>
      </c>
      <c r="U21" s="53" t="str">
        <f t="shared" si="0"/>
        <v>40%</v>
      </c>
      <c r="V21" s="52" t="s">
        <v>59</v>
      </c>
      <c r="W21" s="52" t="s">
        <v>60</v>
      </c>
      <c r="X21" s="52" t="s">
        <v>61</v>
      </c>
      <c r="Y21" s="54">
        <f>IFERROR(IF(AND(R20="Probabilidad",R21="Probabilidad"),(AA20-(+AA20*U21)),IF(R21="Probabilidad",(K20-(+K20*U21)),IF(R21="Impacto",AA20,""))),"")</f>
        <v>0.216</v>
      </c>
      <c r="Z21" s="55" t="str">
        <f t="shared" si="2"/>
        <v>Baja</v>
      </c>
      <c r="AA21" s="53">
        <f t="shared" si="6"/>
        <v>0.216</v>
      </c>
      <c r="AB21" s="55" t="str">
        <f t="shared" si="3"/>
        <v>Menor</v>
      </c>
      <c r="AC21" s="53">
        <f>IFERROR(IF(AND(R20="Impacto",R21="Impacto"),(AC20-(+AC20*U21)),IF(R21="Impacto",(N20-(+N20*U21)),IF(R21="Probabilidad",AC20,""))),"")</f>
        <v>0.4</v>
      </c>
      <c r="AD21" s="44" t="str">
        <f t="shared" si="4"/>
        <v>Moderado</v>
      </c>
      <c r="AE21" s="52" t="s">
        <v>62</v>
      </c>
      <c r="AF21" s="57" t="s">
        <v>166</v>
      </c>
      <c r="AG21" s="49" t="s">
        <v>97</v>
      </c>
      <c r="AH21" s="49" t="s">
        <v>162</v>
      </c>
      <c r="AI21" s="56" t="s">
        <v>119</v>
      </c>
      <c r="AJ21" s="148" t="s">
        <v>167</v>
      </c>
      <c r="AK21" s="134" t="s">
        <v>168</v>
      </c>
      <c r="AL21" s="71" t="s">
        <v>580</v>
      </c>
      <c r="AM21" s="43"/>
      <c r="AN21" s="133" t="s">
        <v>69</v>
      </c>
      <c r="AO21" s="58" t="str">
        <f t="shared" si="5"/>
        <v>Responsable de Gestión Documental</v>
      </c>
      <c r="AP21" s="58"/>
      <c r="AQ21" s="43"/>
      <c r="AR21" s="43"/>
      <c r="AS21" s="43"/>
      <c r="AT21" s="43"/>
      <c r="AU21" s="43"/>
      <c r="AV21" s="43"/>
      <c r="AW21" s="43"/>
      <c r="AX21" s="43"/>
      <c r="AY21" s="43"/>
      <c r="AZ21" s="43"/>
      <c r="BA21" s="43"/>
      <c r="BB21" s="43"/>
      <c r="BC21" s="43"/>
    </row>
    <row r="22" spans="1:55" ht="138.65" customHeight="1" x14ac:dyDescent="0.3">
      <c r="A22" s="184"/>
      <c r="B22" s="184"/>
      <c r="C22" s="184"/>
      <c r="D22" s="184">
        <f t="shared" si="16"/>
        <v>12</v>
      </c>
      <c r="E22" s="193"/>
      <c r="F22" s="193"/>
      <c r="G22" s="193"/>
      <c r="H22" s="184"/>
      <c r="I22" s="184"/>
      <c r="J22" s="184"/>
      <c r="K22" s="184"/>
      <c r="L22" s="184"/>
      <c r="M22" s="184"/>
      <c r="N22" s="184"/>
      <c r="O22" s="184"/>
      <c r="P22" s="48">
        <v>10.3</v>
      </c>
      <c r="Q22" s="57" t="s">
        <v>169</v>
      </c>
      <c r="R22" s="48" t="str">
        <f t="shared" si="1"/>
        <v>Probabilidad</v>
      </c>
      <c r="S22" s="52" t="s">
        <v>57</v>
      </c>
      <c r="T22" s="52" t="s">
        <v>58</v>
      </c>
      <c r="U22" s="53" t="str">
        <f t="shared" si="0"/>
        <v>40%</v>
      </c>
      <c r="V22" s="52" t="s">
        <v>59</v>
      </c>
      <c r="W22" s="52" t="s">
        <v>160</v>
      </c>
      <c r="X22" s="52" t="s">
        <v>61</v>
      </c>
      <c r="Y22" s="54">
        <f>IFERROR(IF(AND(R21="Probabilidad",R22="Probabilidad"),(AA21-(+AA21*U22)),IF(AND(R21="Impacto",R22="Probabilidad"),(AA20-(+AA20*U22)),IF(R22="Impacto",AA21,""))),"")</f>
        <v>0.12959999999999999</v>
      </c>
      <c r="Z22" s="55" t="str">
        <f t="shared" si="2"/>
        <v>Muy Baja</v>
      </c>
      <c r="AA22" s="53">
        <f t="shared" si="6"/>
        <v>0.12959999999999999</v>
      </c>
      <c r="AB22" s="55" t="str">
        <f t="shared" si="3"/>
        <v>Menor</v>
      </c>
      <c r="AC22" s="53">
        <f>IFERROR(IF(AND(R21="Impacto",R22="Impacto"),(AC21-(+AC21*U22)),IF(AND(R21="Probabilidad",R22="Impacto"),(AC20-(+AC20*U22)),IF(R22="Probabilidad",AC21,""))),"")</f>
        <v>0.4</v>
      </c>
      <c r="AD22" s="44" t="str">
        <f t="shared" si="4"/>
        <v>Bajo</v>
      </c>
      <c r="AE22" s="52" t="s">
        <v>62</v>
      </c>
      <c r="AF22" s="57" t="s">
        <v>170</v>
      </c>
      <c r="AG22" s="49" t="s">
        <v>97</v>
      </c>
      <c r="AH22" s="49" t="s">
        <v>162</v>
      </c>
      <c r="AI22" s="56" t="s">
        <v>119</v>
      </c>
      <c r="AJ22" s="148" t="s">
        <v>171</v>
      </c>
      <c r="AK22" s="134" t="s">
        <v>172</v>
      </c>
      <c r="AL22" s="71" t="s">
        <v>581</v>
      </c>
      <c r="AM22" s="43"/>
      <c r="AN22" s="133" t="s">
        <v>69</v>
      </c>
      <c r="AO22" s="58" t="str">
        <f t="shared" si="5"/>
        <v>Responsable de Gestión Documental</v>
      </c>
      <c r="AP22" s="58"/>
      <c r="AQ22" s="43"/>
      <c r="AR22" s="43"/>
      <c r="AS22" s="43"/>
      <c r="AT22" s="43"/>
      <c r="AU22" s="43"/>
      <c r="AV22" s="43"/>
      <c r="AW22" s="43"/>
      <c r="AX22" s="43"/>
      <c r="AY22" s="43"/>
      <c r="AZ22" s="43"/>
      <c r="BA22" s="43"/>
      <c r="BB22" s="43"/>
      <c r="BC22" s="43"/>
    </row>
    <row r="23" spans="1:55" ht="153.5" customHeight="1" x14ac:dyDescent="0.3">
      <c r="A23" s="184"/>
      <c r="B23" s="184"/>
      <c r="C23" s="184"/>
      <c r="D23" s="48">
        <f>+D20+1</f>
        <v>11</v>
      </c>
      <c r="E23" s="49" t="s">
        <v>173</v>
      </c>
      <c r="F23" s="49" t="s">
        <v>174</v>
      </c>
      <c r="G23" s="49" t="s">
        <v>175</v>
      </c>
      <c r="H23" s="49" t="s">
        <v>53</v>
      </c>
      <c r="I23" s="48">
        <v>2</v>
      </c>
      <c r="J23" s="47" t="str">
        <f t="shared" ref="J23" si="17">IF(I23&lt;=0,"",IF(I23&lt;=2,"Muy Baja",IF(I23&lt;=24,"Baja",IF(I23&lt;=500,"Media",IF(I23&lt;=5000,"Alta","Muy Alta")))))</f>
        <v>Muy Baja</v>
      </c>
      <c r="K23" s="50">
        <v>0.6</v>
      </c>
      <c r="L23" s="49" t="s">
        <v>126</v>
      </c>
      <c r="M23" s="47" t="s">
        <v>55</v>
      </c>
      <c r="N23" s="50">
        <f t="shared" ref="N23" si="18">IF(M23="","",IF(M23="Leve",0.2,IF(M23="Menor",0.4,IF(M23="Moderado",0.6,IF(M23="Mayor",0.8,IF(M23="Catastrófico",1,))))))</f>
        <v>0.4</v>
      </c>
      <c r="O23" s="51" t="str">
        <f>IF(OR(AND(J23="Muy Baja",M23="Leve"),AND(J23="Muy Baja",M23="Menor"),AND(J23="Baja",M23="Leve")),"Bajo",IF(OR(AND(J23="Muy baja",M23="Moderado"),AND(J23="Baja",M23="Menor"),AND(J23="Baja",M23="Moderado"),AND(J23="Media",M23="Leve"),AND(J23="Media",M23="Menor"),AND(J23="Media",M23="Moderado"),AND(J23="Alta",M23="Leve"),AND(J23="Alta",M23="Menor")),"Moderado",IF(OR(AND(J23="Muy Baja",M23="Mayor"),AND(J23="Baja",M23="Mayor"),AND(J23="Media",M23="Mayor"),AND(J23="Alta",M23="Moderado"),AND(J23="Alta",M23="Mayor"),AND(J23="Muy Alta",M23="Leve"),AND(J23="Muy Alta",M23="Menor"),AND(J23="Muy Alta",M23="Moderado"),AND(J23="Muy Alta",M23="Mayor")),"Alto",IF(OR(AND(J23="Muy Baja",M23="Catastrófico"),AND(J23="Baja",M23="Catastrófico"),AND(J23="Media",M23="Catastrófico"),AND(J23="Alta",M23="Catastrófico"),AND(J23="Muy Alta",M23="Catastrófico")),"Extremo",""))))</f>
        <v>Bajo</v>
      </c>
      <c r="P23" s="48">
        <v>11.1</v>
      </c>
      <c r="Q23" s="57" t="s">
        <v>176</v>
      </c>
      <c r="R23" s="48" t="str">
        <f t="shared" si="1"/>
        <v>Probabilidad</v>
      </c>
      <c r="S23" s="52" t="s">
        <v>57</v>
      </c>
      <c r="T23" s="52" t="s">
        <v>58</v>
      </c>
      <c r="U23" s="53" t="str">
        <f t="shared" si="0"/>
        <v>40%</v>
      </c>
      <c r="V23" s="52" t="s">
        <v>59</v>
      </c>
      <c r="W23" s="52" t="s">
        <v>160</v>
      </c>
      <c r="X23" s="52" t="s">
        <v>61</v>
      </c>
      <c r="Y23" s="54">
        <f>IFERROR(IF(AND(R22="Probabilidad",R23="Probabilidad"),(AA22-(+AA22*U23)),IF(AND(R22="Impacto",R23="Probabilidad"),(AA21-(+AA21*U23)),IF(R23="Impacto",AA22,""))),"")</f>
        <v>7.7759999999999996E-2</v>
      </c>
      <c r="Z23" s="55" t="str">
        <f t="shared" si="2"/>
        <v>Muy Baja</v>
      </c>
      <c r="AA23" s="53">
        <f t="shared" si="6"/>
        <v>7.7759999999999996E-2</v>
      </c>
      <c r="AB23" s="55" t="str">
        <f t="shared" si="3"/>
        <v>Menor</v>
      </c>
      <c r="AC23" s="53">
        <f t="shared" ref="AC23:AC24" si="19">IFERROR(IF(R23="Impacto",(N23-(+N23*U23)),IF(R23="Probabilidad",N23,"")),"")</f>
        <v>0.4</v>
      </c>
      <c r="AD23" s="44" t="str">
        <f t="shared" si="4"/>
        <v>Bajo</v>
      </c>
      <c r="AE23" s="52" t="s">
        <v>62</v>
      </c>
      <c r="AF23" s="57" t="s">
        <v>177</v>
      </c>
      <c r="AG23" s="49" t="s">
        <v>97</v>
      </c>
      <c r="AH23" s="49" t="s">
        <v>162</v>
      </c>
      <c r="AI23" s="56" t="s">
        <v>119</v>
      </c>
      <c r="AJ23" s="148" t="s">
        <v>178</v>
      </c>
      <c r="AK23" s="134" t="s">
        <v>179</v>
      </c>
      <c r="AL23" s="71" t="s">
        <v>582</v>
      </c>
      <c r="AM23" s="43"/>
      <c r="AN23" s="133" t="s">
        <v>69</v>
      </c>
      <c r="AO23" s="58" t="str">
        <f t="shared" si="5"/>
        <v>Responsable de Gestión Documental</v>
      </c>
      <c r="AP23" s="58"/>
      <c r="AQ23" s="43"/>
      <c r="AR23" s="43"/>
      <c r="AS23" s="43"/>
      <c r="AT23" s="43"/>
      <c r="AU23" s="43"/>
      <c r="AV23" s="43"/>
      <c r="AW23" s="43"/>
      <c r="AX23" s="43"/>
      <c r="AY23" s="43"/>
      <c r="AZ23" s="43"/>
      <c r="BA23" s="43"/>
      <c r="BB23" s="43"/>
      <c r="BC23" s="43"/>
    </row>
    <row r="24" spans="1:55" ht="217.5" customHeight="1" x14ac:dyDescent="0.3">
      <c r="A24" s="170" t="s">
        <v>152</v>
      </c>
      <c r="B24" s="170" t="s">
        <v>180</v>
      </c>
      <c r="C24" s="170" t="s">
        <v>181</v>
      </c>
      <c r="D24" s="48">
        <f>+D23+1</f>
        <v>12</v>
      </c>
      <c r="E24" s="58" t="s">
        <v>182</v>
      </c>
      <c r="F24" s="58" t="s">
        <v>183</v>
      </c>
      <c r="G24" s="58" t="s">
        <v>184</v>
      </c>
      <c r="H24" s="49" t="s">
        <v>185</v>
      </c>
      <c r="I24" s="48">
        <v>12</v>
      </c>
      <c r="J24" s="51" t="str">
        <f t="shared" ref="J24" si="20">IF(I24&lt;=0,"",IF(I24&lt;=2,"Muy Baja",IF(I24&lt;=24,"Baja",IF(I24&lt;=500,"Media",IF(I24&lt;=5000,"Alta","Muy Alta")))))</f>
        <v>Baja</v>
      </c>
      <c r="K24" s="69">
        <f>IF(J24="","",IF(J24="Muy Baja",0.2,IF(J24="Baja",0.4,IF(J24="Media",0.6,IF(J24="Alta",0.8,IF(J24="Muy Alta",1,))))))</f>
        <v>0.4</v>
      </c>
      <c r="L24" s="49" t="s">
        <v>158</v>
      </c>
      <c r="M24" s="47" t="s">
        <v>94</v>
      </c>
      <c r="N24" s="50">
        <f>IF(M24="","",IF(M24="Leve",0.2,IF(M24="Menor",0.4,IF(M24="Moderado",0.6,IF(M24="Mayor",0.8,IF(M24="Catastrófico",1,))))))</f>
        <v>0.2</v>
      </c>
      <c r="O24" s="51" t="str">
        <f>IF(OR(AND(J24="Muy Baja",M24="Leve"),AND(J24="Muy Baja",M24="Menor"),AND(J24="Baja",M24="Leve")),"Bajo",IF(OR(AND(J24="Muy baja",M24="Moderado"),AND(J24="Baja",M24="Menor"),AND(J24="Baja",M24="Moderado"),AND(J24="Media",M24="Leve"),AND(J24="Media",M24="Menor"),AND(J24="Media",M24="Moderado"),AND(J24="Alta",M24="Leve"),AND(J24="Alta",M24="Menor")),"Moderado",IF(OR(AND(J24="Muy Baja",M24="Mayor"),AND(J24="Baja",M24="Mayor"),AND(J24="Media",M24="Mayor"),AND(J24="Alta",M24="Moderado"),AND(J24="Alta",M24="Mayor"),AND(J24="Muy Alta",M24="Leve"),AND(J24="Muy Alta",M24="Menor"),AND(J24="Muy Alta",M24="Moderado"),AND(J24="Muy Alta",M24="Mayor")),"Alto",IF(OR(AND(J24="Muy Baja",M24="Catastrófico"),AND(J24="Baja",M24="Catastrófico"),AND(J24="Media",M24="Catastrófico"),AND(J24="Alta",M24="Catastrófico"),AND(J24="Muy Alta",M24="Catastrófico")),"Extremo",""))))</f>
        <v>Bajo</v>
      </c>
      <c r="P24" s="48" t="s">
        <v>186</v>
      </c>
      <c r="Q24" s="57" t="s">
        <v>187</v>
      </c>
      <c r="R24" s="48" t="str">
        <f>IF(OR(S24="Preventivo",S24="Detectivo"),"Probabilidad",IF(S24="Correctivo","Impacto",""))</f>
        <v>Probabilidad</v>
      </c>
      <c r="S24" s="52" t="s">
        <v>57</v>
      </c>
      <c r="T24" s="52" t="s">
        <v>58</v>
      </c>
      <c r="U24" s="53" t="str">
        <f>IF(AND(S24="Preventivo",T24="Automático"),"50%",IF(AND(S24="Preventivo",T24="Manual"),"40%",IF(AND(S24="Detectivo",T24="Automático"),"40%",IF(AND(S24="Detectivo",T24="Manual"),"30%",IF(AND(S24="Correctivo",T24="Automático"),"35%",IF(AND(S24="Correctivo",T24="Manual"),"25%",""))))))</f>
        <v>40%</v>
      </c>
      <c r="V24" s="52" t="s">
        <v>59</v>
      </c>
      <c r="W24" s="52" t="s">
        <v>160</v>
      </c>
      <c r="X24" s="52" t="s">
        <v>61</v>
      </c>
      <c r="Y24" s="54">
        <f t="shared" ref="Y24:Y33" si="21">IFERROR(IF(R24="Probabilidad",(K24-(+K24*U24)),IF(R24="Impacto",K24,"")),"")</f>
        <v>0.24</v>
      </c>
      <c r="Z24" s="55" t="str">
        <f>IFERROR(IF(Y24="","",IF(Y24&lt;=0.2,"Muy Baja",IF(Y24&lt;=0.4,"Baja",IF(Y24&lt;=0.6,"Media",IF(Y24&lt;=0.8,"Alta","Muy Alta"))))),"")</f>
        <v>Baja</v>
      </c>
      <c r="AA24" s="53">
        <f>+Y24</f>
        <v>0.24</v>
      </c>
      <c r="AB24" s="55" t="str">
        <f t="shared" ref="AB24" si="22">IFERROR(IF(AC24="","",IF(AC24&lt;=0.2,"Leve",IF(AC24&lt;=0.4,"Menor",IF(AC24&lt;=0.6,"Moderado",IF(AC24&lt;=0.8,"Mayor","Catastrófico"))))),"")</f>
        <v>Leve</v>
      </c>
      <c r="AC24" s="53">
        <f t="shared" si="19"/>
        <v>0.2</v>
      </c>
      <c r="AD24" s="44" t="str">
        <f t="shared" ref="AD24" si="23">IFERROR(IF(OR(AND(Z24="Muy Baja",AB24="Leve"),AND(Z24="Muy Baja",AB24="Menor"),AND(Z24="Baja",AB24="Leve")),"Bajo",IF(OR(AND(Z24="Muy baja",AB24="Moderado"),AND(Z24="Baja",AB24="Menor"),AND(Z24="Baja",AB24="Moderado"),AND(Z24="Media",AB24="Leve"),AND(Z24="Media",AB24="Menor"),AND(Z24="Media",AB24="Moderado"),AND(Z24="Alta",AB24="Leve"),AND(Z24="Alta",AB24="Menor")),"Moderado",IF(OR(AND(Z24="Muy Baja",AB24="Mayor"),AND(Z24="Baja",AB24="Mayor"),AND(Z24="Media",AB24="Mayor"),AND(Z24="Alta",AB24="Moderado"),AND(Z24="Alta",AB24="Mayor"),AND(Z24="Muy Alta",AB24="Leve"),AND(Z24="Muy Alta",AB24="Menor"),AND(Z24="Muy Alta",AB24="Moderado"),AND(Z24="Muy Alta",AB24="Mayor")),"Alto",IF(OR(AND(Z24="Muy Baja",AB24="Catastrófico"),AND(Z24="Baja",AB24="Catastrófico"),AND(Z24="Media",AB24="Catastrófico"),AND(Z24="Alta",AB24="Catastrófico"),AND(Z24="Muy Alta",AB24="Catastrófico")),"Extremo","")))),"")</f>
        <v>Bajo</v>
      </c>
      <c r="AE24" s="52" t="s">
        <v>62</v>
      </c>
      <c r="AF24" s="57" t="s">
        <v>188</v>
      </c>
      <c r="AG24" s="49" t="s">
        <v>97</v>
      </c>
      <c r="AH24" s="49" t="s">
        <v>118</v>
      </c>
      <c r="AI24" s="56" t="s">
        <v>66</v>
      </c>
      <c r="AJ24" s="148" t="s">
        <v>527</v>
      </c>
      <c r="AK24" s="148" t="s">
        <v>535</v>
      </c>
      <c r="AL24" s="71" t="s">
        <v>583</v>
      </c>
      <c r="AM24" s="43"/>
      <c r="AN24" s="48" t="s">
        <v>69</v>
      </c>
      <c r="AO24" s="58" t="str">
        <f t="shared" si="5"/>
        <v>Responsable TIC</v>
      </c>
      <c r="AP24" s="58"/>
      <c r="AQ24" s="43"/>
      <c r="AR24" s="43"/>
      <c r="AS24" s="43"/>
      <c r="AT24" s="43"/>
      <c r="AU24" s="43"/>
      <c r="AV24" s="43"/>
      <c r="AW24" s="43"/>
      <c r="AX24" s="43"/>
      <c r="AY24" s="43"/>
      <c r="AZ24" s="43"/>
      <c r="BA24" s="43"/>
      <c r="BB24" s="43"/>
      <c r="BC24" s="43"/>
    </row>
    <row r="25" spans="1:55" ht="122.5" customHeight="1" x14ac:dyDescent="0.3">
      <c r="A25" s="170"/>
      <c r="B25" s="170"/>
      <c r="C25" s="170"/>
      <c r="D25" s="48">
        <f>+D24+1</f>
        <v>13</v>
      </c>
      <c r="E25" s="57" t="s">
        <v>189</v>
      </c>
      <c r="F25" s="57" t="s">
        <v>190</v>
      </c>
      <c r="G25" s="49" t="s">
        <v>191</v>
      </c>
      <c r="H25" s="49" t="s">
        <v>185</v>
      </c>
      <c r="I25" s="48">
        <v>2</v>
      </c>
      <c r="J25" s="47" t="str">
        <f t="shared" ref="J25:J26" si="24">IF(I25&lt;=0,"",IF(I25&lt;=2,"Muy Baja",IF(I25&lt;=24,"Baja",IF(I25&lt;=500,"Media",IF(I25&lt;=5000,"Alta","Muy Alta")))))</f>
        <v>Muy Baja</v>
      </c>
      <c r="K25" s="50">
        <f>IF(J25="","",IF(J25="Muy Baja",0.2,IF(J25="Baja",0.4,IF(J25="Media",0.6,IF(J25="Alta",0.8,IF(J25="Muy Alta",1,))))))</f>
        <v>0.2</v>
      </c>
      <c r="L25" s="49" t="s">
        <v>158</v>
      </c>
      <c r="M25" s="47" t="s">
        <v>94</v>
      </c>
      <c r="N25" s="50">
        <f>IF(M25="","",IF(M25="Leve",0.2,IF(M25="Menor",0.4,IF(M25="Moderado",0.6,IF(M25="Mayor",0.8,IF(M25="Catastrófico",1,))))))</f>
        <v>0.2</v>
      </c>
      <c r="O25" s="51" t="str">
        <f>IF(OR(AND(J25="Muy Baja",M25="Leve"),AND(J25="Muy Baja",M25="Menor"),AND(J25="Baja",M25="Leve")),"Bajo",IF(OR(AND(J25="Muy baja",M25="Moderado"),AND(J25="Baja",M25="Menor"),AND(J25="Baja",M25="Moderado"),AND(J25="Media",M25="Leve"),AND(J25="Media",M25="Menor"),AND(J25="Media",M25="Moderado"),AND(J25="Alta",M25="Leve"),AND(J25="Alta",M25="Menor")),"Moderado",IF(OR(AND(J25="Muy Baja",M25="Mayor"),AND(J25="Baja",M25="Mayor"),AND(J25="Media",M25="Mayor"),AND(J25="Alta",M25="Moderado"),AND(J25="Alta",M25="Mayor"),AND(J25="Muy Alta",M25="Leve"),AND(J25="Muy Alta",M25="Menor"),AND(J25="Muy Alta",M25="Moderado"),AND(J25="Muy Alta",M25="Mayor")),"Alto",IF(OR(AND(J25="Muy Baja",M25="Catastrófico"),AND(J25="Baja",M25="Catastrófico"),AND(J25="Media",M25="Catastrófico"),AND(J25="Alta",M25="Catastrófico"),AND(J25="Muy Alta",M25="Catastrófico")),"Extremo",""))))</f>
        <v>Bajo</v>
      </c>
      <c r="P25" s="48" t="s">
        <v>192</v>
      </c>
      <c r="Q25" s="57" t="s">
        <v>193</v>
      </c>
      <c r="R25" s="49" t="str">
        <f t="shared" si="1"/>
        <v>Probabilidad</v>
      </c>
      <c r="S25" s="52" t="s">
        <v>57</v>
      </c>
      <c r="T25" s="52" t="s">
        <v>58</v>
      </c>
      <c r="U25" s="53" t="str">
        <f t="shared" si="0"/>
        <v>40%</v>
      </c>
      <c r="V25" s="52" t="s">
        <v>59</v>
      </c>
      <c r="W25" s="52" t="s">
        <v>160</v>
      </c>
      <c r="X25" s="52" t="s">
        <v>61</v>
      </c>
      <c r="Y25" s="54">
        <f t="shared" si="21"/>
        <v>0.12</v>
      </c>
      <c r="Z25" s="55" t="str">
        <f t="shared" si="2"/>
        <v>Muy Baja</v>
      </c>
      <c r="AA25" s="53">
        <f t="shared" si="6"/>
        <v>0.12</v>
      </c>
      <c r="AB25" s="55" t="str">
        <f t="shared" si="3"/>
        <v>Leve</v>
      </c>
      <c r="AC25" s="53">
        <f t="shared" ref="AC25:AC26" si="25">IFERROR(IF(R25="Impacto",(N25-(+N25*U25)),IF(R25="Probabilidad",N25,"")),"")</f>
        <v>0.2</v>
      </c>
      <c r="AD25" s="44" t="str">
        <f t="shared" si="4"/>
        <v>Bajo</v>
      </c>
      <c r="AE25" s="52" t="s">
        <v>62</v>
      </c>
      <c r="AF25" s="57" t="s">
        <v>194</v>
      </c>
      <c r="AG25" s="49" t="s">
        <v>97</v>
      </c>
      <c r="AH25" s="49" t="s">
        <v>118</v>
      </c>
      <c r="AI25" s="56" t="s">
        <v>66</v>
      </c>
      <c r="AJ25" s="148" t="s">
        <v>528</v>
      </c>
      <c r="AK25" s="148" t="s">
        <v>536</v>
      </c>
      <c r="AL25" s="165" t="s">
        <v>584</v>
      </c>
      <c r="AM25" s="43"/>
      <c r="AN25" s="48" t="s">
        <v>69</v>
      </c>
      <c r="AO25" s="58" t="str">
        <f t="shared" si="5"/>
        <v>Responsable TIC</v>
      </c>
      <c r="AP25" s="58"/>
      <c r="AQ25" s="43"/>
      <c r="AR25" s="43"/>
      <c r="AS25" s="43"/>
      <c r="AT25" s="43"/>
      <c r="AU25" s="43"/>
      <c r="AV25" s="43"/>
      <c r="AW25" s="43"/>
      <c r="AX25" s="43"/>
      <c r="AY25" s="43"/>
      <c r="AZ25" s="43"/>
      <c r="BA25" s="43"/>
      <c r="BB25" s="43"/>
      <c r="BC25" s="43"/>
    </row>
    <row r="26" spans="1:55" ht="239.5" customHeight="1" x14ac:dyDescent="0.3">
      <c r="A26" s="170"/>
      <c r="B26" s="170"/>
      <c r="C26" s="170"/>
      <c r="D26" s="171">
        <f>+D25+1</f>
        <v>14</v>
      </c>
      <c r="E26" s="185" t="s">
        <v>195</v>
      </c>
      <c r="F26" s="185" t="s">
        <v>196</v>
      </c>
      <c r="G26" s="185" t="s">
        <v>197</v>
      </c>
      <c r="H26" s="185" t="s">
        <v>198</v>
      </c>
      <c r="I26" s="171">
        <v>365</v>
      </c>
      <c r="J26" s="187" t="str">
        <f t="shared" si="24"/>
        <v>Media</v>
      </c>
      <c r="K26" s="186">
        <v>0.2</v>
      </c>
      <c r="L26" s="185" t="s">
        <v>158</v>
      </c>
      <c r="M26" s="187" t="s">
        <v>135</v>
      </c>
      <c r="N26" s="186">
        <f t="shared" ref="N26:N29" si="26">IF(M26="","",IF(M26="Leve",0.2,IF(M26="Menor",0.4,IF(M26="Moderado",0.6,IF(M26="Mayor",0.8,IF(M26="Catastrófico",1,))))))</f>
        <v>0.6</v>
      </c>
      <c r="O26" s="183" t="str">
        <f>IF(OR(AND(J26="Muy Baja",M26="Leve"),AND(J26="Muy Baja",M26="Menor"),AND(J26="Baja",M26="Leve")),"Bajo",IF(OR(AND(J26="Muy baja",M26="Moderado"),AND(J26="Baja",M26="Menor"),AND(J26="Baja",M26="Moderado"),AND(J26="Media",M26="Leve"),AND(J26="Media",M26="Menor"),AND(J26="Media",M26="Moderado"),AND(J26="Alta",M26="Leve"),AND(J26="Alta",M26="Menor")),"Moderado",IF(OR(AND(J26="Muy Baja",M26="Mayor"),AND(J26="Baja",M26="Mayor"),AND(J26="Media",M26="Mayor"),AND(J26="Alta",M26="Moderado"),AND(J26="Alta",M26="Mayor"),AND(J26="Muy Alta",M26="Leve"),AND(J26="Muy Alta",M26="Menor"),AND(J26="Muy Alta",M26="Moderado"),AND(J26="Muy Alta",M26="Mayor")),"Alto",IF(OR(AND(J26="Muy Baja",M26="Catastrófico"),AND(J26="Baja",M26="Catastrófico"),AND(J26="Media",M26="Catastrófico"),AND(J26="Alta",M26="Catastrófico"),AND(J26="Muy Alta",M26="Catastrófico")),"Extremo",""))))</f>
        <v>Moderado</v>
      </c>
      <c r="P26" s="48" t="s">
        <v>199</v>
      </c>
      <c r="Q26" s="57" t="s">
        <v>200</v>
      </c>
      <c r="R26" s="49" t="str">
        <f t="shared" si="1"/>
        <v>Probabilidad</v>
      </c>
      <c r="S26" s="52" t="s">
        <v>57</v>
      </c>
      <c r="T26" s="52" t="s">
        <v>58</v>
      </c>
      <c r="U26" s="53" t="str">
        <f t="shared" si="0"/>
        <v>40%</v>
      </c>
      <c r="V26" s="52" t="s">
        <v>59</v>
      </c>
      <c r="W26" s="52" t="s">
        <v>160</v>
      </c>
      <c r="X26" s="52" t="s">
        <v>61</v>
      </c>
      <c r="Y26" s="54">
        <f t="shared" si="21"/>
        <v>0.12</v>
      </c>
      <c r="Z26" s="55" t="str">
        <f t="shared" si="2"/>
        <v>Muy Baja</v>
      </c>
      <c r="AA26" s="53">
        <f t="shared" si="6"/>
        <v>0.12</v>
      </c>
      <c r="AB26" s="55" t="str">
        <f t="shared" si="3"/>
        <v>Moderado</v>
      </c>
      <c r="AC26" s="53">
        <f t="shared" si="25"/>
        <v>0.6</v>
      </c>
      <c r="AD26" s="44" t="str">
        <f t="shared" si="4"/>
        <v>Moderado</v>
      </c>
      <c r="AE26" s="52" t="s">
        <v>62</v>
      </c>
      <c r="AF26" s="57" t="s">
        <v>201</v>
      </c>
      <c r="AG26" s="49" t="s">
        <v>97</v>
      </c>
      <c r="AH26" s="49" t="s">
        <v>118</v>
      </c>
      <c r="AI26" s="56" t="s">
        <v>66</v>
      </c>
      <c r="AJ26" s="148" t="s">
        <v>529</v>
      </c>
      <c r="AK26" s="148" t="s">
        <v>537</v>
      </c>
      <c r="AL26" s="164" t="s">
        <v>585</v>
      </c>
      <c r="AM26" s="43"/>
      <c r="AN26" s="48" t="s">
        <v>69</v>
      </c>
      <c r="AO26" s="58" t="str">
        <f t="shared" si="5"/>
        <v>Responsable TIC</v>
      </c>
      <c r="AP26" s="58"/>
      <c r="AQ26" s="43"/>
      <c r="AR26" s="43"/>
      <c r="AS26" s="43"/>
      <c r="AT26" s="43"/>
      <c r="AU26" s="43"/>
      <c r="AV26" s="43"/>
      <c r="AW26" s="43"/>
      <c r="AX26" s="43"/>
      <c r="AY26" s="43"/>
      <c r="AZ26" s="43"/>
      <c r="BA26" s="43"/>
      <c r="BB26" s="43"/>
      <c r="BC26" s="43"/>
    </row>
    <row r="27" spans="1:55" ht="114.75" customHeight="1" x14ac:dyDescent="0.3">
      <c r="A27" s="170"/>
      <c r="B27" s="170"/>
      <c r="C27" s="170"/>
      <c r="D27" s="171"/>
      <c r="E27" s="185"/>
      <c r="F27" s="185"/>
      <c r="G27" s="185"/>
      <c r="H27" s="185"/>
      <c r="I27" s="171"/>
      <c r="J27" s="187"/>
      <c r="K27" s="186"/>
      <c r="L27" s="185"/>
      <c r="M27" s="187"/>
      <c r="N27" s="186"/>
      <c r="O27" s="183"/>
      <c r="P27" s="48" t="s">
        <v>202</v>
      </c>
      <c r="Q27" s="57" t="s">
        <v>203</v>
      </c>
      <c r="R27" s="49" t="str">
        <f t="shared" si="1"/>
        <v>Probabilidad</v>
      </c>
      <c r="S27" s="52" t="s">
        <v>57</v>
      </c>
      <c r="T27" s="52" t="s">
        <v>58</v>
      </c>
      <c r="U27" s="53" t="str">
        <f t="shared" si="0"/>
        <v>40%</v>
      </c>
      <c r="V27" s="52" t="s">
        <v>59</v>
      </c>
      <c r="W27" s="52" t="s">
        <v>160</v>
      </c>
      <c r="X27" s="52" t="s">
        <v>61</v>
      </c>
      <c r="Y27" s="54">
        <f t="shared" si="21"/>
        <v>0</v>
      </c>
      <c r="Z27" s="55" t="str">
        <f>IFERROR(IF(Y27="","",IF(Y27&lt;=0.2,"Muy Baja",IF(Y27&lt;=0.4,"Baja",IF(Y27&lt;=0.6,"Media",IF(Y27&lt;=0.8,"Alta","Muy Alta"))))),"")</f>
        <v>Muy Baja</v>
      </c>
      <c r="AA27" s="53">
        <f t="shared" ref="AA27" si="27">+Y27</f>
        <v>0</v>
      </c>
      <c r="AB27" s="55" t="str">
        <f t="shared" ref="AB27" si="28">IFERROR(IF(AC27="","",IF(AC27&lt;=0.2,"Leve",IF(AC27&lt;=0.4,"Menor",IF(AC27&lt;=0.6,"Moderado",IF(AC27&lt;=0.8,"Mayor","Catastrófico"))))),"")</f>
        <v>Moderado</v>
      </c>
      <c r="AC27" s="53">
        <f>IFERROR(IF(R27="Impacto",(N26-(+N26*U27)),IF(R27="Probabilidad",N26,"")),"")</f>
        <v>0.6</v>
      </c>
      <c r="AD27" s="44" t="str">
        <f t="shared" ref="AD27" si="29">IFERROR(IF(OR(AND(Z27="Muy Baja",AB27="Leve"),AND(Z27="Muy Baja",AB27="Menor"),AND(Z27="Baja",AB27="Leve")),"Bajo",IF(OR(AND(Z27="Muy baja",AB27="Moderado"),AND(Z27="Baja",AB27="Menor"),AND(Z27="Baja",AB27="Moderado"),AND(Z27="Media",AB27="Leve"),AND(Z27="Media",AB27="Menor"),AND(Z27="Media",AB27="Moderado"),AND(Z27="Alta",AB27="Leve"),AND(Z27="Alta",AB27="Menor")),"Moderado",IF(OR(AND(Z27="Muy Baja",AB27="Mayor"),AND(Z27="Baja",AB27="Mayor"),AND(Z27="Media",AB27="Mayor"),AND(Z27="Alta",AB27="Moderado"),AND(Z27="Alta",AB27="Mayor"),AND(Z27="Muy Alta",AB27="Leve"),AND(Z27="Muy Alta",AB27="Menor"),AND(Z27="Muy Alta",AB27="Moderado"),AND(Z27="Muy Alta",AB27="Mayor")),"Alto",IF(OR(AND(Z27="Muy Baja",AB27="Catastrófico"),AND(Z27="Baja",AB27="Catastrófico"),AND(Z27="Media",AB27="Catastrófico"),AND(Z27="Alta",AB27="Catastrófico"),AND(Z27="Muy Alta",AB27="Catastrófico")),"Extremo","")))),"")</f>
        <v>Moderado</v>
      </c>
      <c r="AE27" s="52" t="s">
        <v>62</v>
      </c>
      <c r="AF27" s="57" t="s">
        <v>204</v>
      </c>
      <c r="AG27" s="49" t="s">
        <v>97</v>
      </c>
      <c r="AH27" s="49" t="s">
        <v>118</v>
      </c>
      <c r="AI27" s="56" t="s">
        <v>66</v>
      </c>
      <c r="AJ27" s="148" t="s">
        <v>530</v>
      </c>
      <c r="AK27" s="148" t="s">
        <v>538</v>
      </c>
      <c r="AL27" s="57" t="s">
        <v>586</v>
      </c>
      <c r="AM27" s="43"/>
      <c r="AN27" s="48" t="s">
        <v>69</v>
      </c>
      <c r="AO27" s="58" t="str">
        <f t="shared" si="5"/>
        <v>Responsable TIC</v>
      </c>
      <c r="AP27" s="58"/>
      <c r="AQ27" s="43"/>
      <c r="AR27" s="43"/>
      <c r="AS27" s="43"/>
      <c r="AT27" s="43"/>
      <c r="AU27" s="43"/>
      <c r="AV27" s="43"/>
      <c r="AW27" s="43"/>
      <c r="AX27" s="43"/>
      <c r="AY27" s="43"/>
      <c r="AZ27" s="43"/>
      <c r="BA27" s="43"/>
      <c r="BB27" s="43"/>
      <c r="BC27" s="43"/>
    </row>
    <row r="28" spans="1:55" ht="148.5" customHeight="1" x14ac:dyDescent="0.3">
      <c r="A28" s="170"/>
      <c r="B28" s="170"/>
      <c r="C28" s="170"/>
      <c r="D28" s="171"/>
      <c r="E28" s="185"/>
      <c r="F28" s="185"/>
      <c r="G28" s="185"/>
      <c r="H28" s="185"/>
      <c r="I28" s="171"/>
      <c r="J28" s="187"/>
      <c r="K28" s="186"/>
      <c r="L28" s="185"/>
      <c r="M28" s="187"/>
      <c r="N28" s="186"/>
      <c r="O28" s="183"/>
      <c r="P28" s="48" t="s">
        <v>205</v>
      </c>
      <c r="Q28" s="57" t="s">
        <v>206</v>
      </c>
      <c r="R28" s="48" t="str">
        <f t="shared" ref="R28" si="30">IF(OR(S28="Preventivo",S28="Detectivo"),"Probabilidad",IF(S28="Correctivo","Impacto",""))</f>
        <v>Probabilidad</v>
      </c>
      <c r="S28" s="52" t="s">
        <v>57</v>
      </c>
      <c r="T28" s="52" t="s">
        <v>58</v>
      </c>
      <c r="U28" s="53" t="str">
        <f t="shared" ref="U28" si="31">IF(AND(S28="Preventivo",T28="Automático"),"50%",IF(AND(S28="Preventivo",T28="Manual"),"40%",IF(AND(S28="Detectivo",T28="Automático"),"40%",IF(AND(S28="Detectivo",T28="Manual"),"30%",IF(AND(S28="Correctivo",T28="Automático"),"35%",IF(AND(S28="Correctivo",T28="Manual"),"25%",""))))))</f>
        <v>40%</v>
      </c>
      <c r="V28" s="52" t="s">
        <v>59</v>
      </c>
      <c r="W28" s="52" t="s">
        <v>60</v>
      </c>
      <c r="X28" s="52" t="s">
        <v>61</v>
      </c>
      <c r="Y28" s="54">
        <f t="shared" si="21"/>
        <v>0</v>
      </c>
      <c r="Z28" s="55" t="str">
        <f>IFERROR(IF(Y28="","",IF(Y28&lt;=0.2,"Muy Baja",IF(Y28&lt;=0.4,"Baja",IF(Y28&lt;=0.6,"Media",IF(Y28&lt;=0.8,"Alta","Muy Alta"))))),"")</f>
        <v>Muy Baja</v>
      </c>
      <c r="AA28" s="53">
        <f t="shared" ref="AA28" si="32">+Y28</f>
        <v>0</v>
      </c>
      <c r="AB28" s="55" t="str">
        <f t="shared" ref="AB28:AB29" si="33">IFERROR(IF(AC28="","",IF(AC28&lt;=0.2,"Leve",IF(AC28&lt;=0.4,"Menor",IF(AC28&lt;=0.6,"Moderado",IF(AC28&lt;=0.8,"Mayor","Catastrófico"))))),"")</f>
        <v>Moderado</v>
      </c>
      <c r="AC28" s="53">
        <f>IFERROR(IF(R28="Impacto",(N26-(+N26*U28)),IF(R28="Probabilidad",N26,"")),"")</f>
        <v>0.6</v>
      </c>
      <c r="AD28" s="44" t="str">
        <f t="shared" ref="AD28" si="34">IFERROR(IF(OR(AND(Z28="Muy Baja",AB28="Leve"),AND(Z28="Muy Baja",AB28="Menor"),AND(Z28="Baja",AB28="Leve")),"Bajo",IF(OR(AND(Z28="Muy baja",AB28="Moderado"),AND(Z28="Baja",AB28="Menor"),AND(Z28="Baja",AB28="Moderado"),AND(Z28="Media",AB28="Leve"),AND(Z28="Media",AB28="Menor"),AND(Z28="Media",AB28="Moderado"),AND(Z28="Alta",AB28="Leve"),AND(Z28="Alta",AB28="Menor")),"Moderado",IF(OR(AND(Z28="Muy Baja",AB28="Mayor"),AND(Z28="Baja",AB28="Mayor"),AND(Z28="Media",AB28="Mayor"),AND(Z28="Alta",AB28="Moderado"),AND(Z28="Alta",AB28="Mayor"),AND(Z28="Muy Alta",AB28="Leve"),AND(Z28="Muy Alta",AB28="Menor"),AND(Z28="Muy Alta",AB28="Moderado"),AND(Z28="Muy Alta",AB28="Mayor")),"Alto",IF(OR(AND(Z28="Muy Baja",AB28="Catastrófico"),AND(Z28="Baja",AB28="Catastrófico"),AND(Z28="Media",AB28="Catastrófico"),AND(Z28="Alta",AB28="Catastrófico"),AND(Z28="Muy Alta",AB28="Catastrófico")),"Extremo","")))),"")</f>
        <v>Moderado</v>
      </c>
      <c r="AE28" s="52" t="s">
        <v>62</v>
      </c>
      <c r="AF28" s="57" t="s">
        <v>207</v>
      </c>
      <c r="AG28" s="49" t="s">
        <v>97</v>
      </c>
      <c r="AH28" s="49" t="s">
        <v>118</v>
      </c>
      <c r="AI28" s="56" t="s">
        <v>138</v>
      </c>
      <c r="AJ28" s="148" t="s">
        <v>531</v>
      </c>
      <c r="AK28" s="148" t="s">
        <v>539</v>
      </c>
      <c r="AL28" s="57" t="s">
        <v>587</v>
      </c>
      <c r="AM28" s="43"/>
      <c r="AN28" s="48" t="s">
        <v>69</v>
      </c>
      <c r="AO28" s="58" t="str">
        <f t="shared" si="5"/>
        <v>Responsable TIC</v>
      </c>
      <c r="AP28" s="58"/>
      <c r="AQ28" s="43"/>
      <c r="AR28" s="43"/>
      <c r="AS28" s="43"/>
      <c r="AT28" s="43"/>
      <c r="AU28" s="43"/>
      <c r="AV28" s="43"/>
      <c r="AW28" s="43"/>
      <c r="AX28" s="43"/>
      <c r="AY28" s="43"/>
      <c r="AZ28" s="43"/>
      <c r="BA28" s="43"/>
      <c r="BB28" s="43"/>
      <c r="BC28" s="43"/>
    </row>
    <row r="29" spans="1:55" ht="182.15" customHeight="1" x14ac:dyDescent="0.3">
      <c r="A29" s="170"/>
      <c r="B29" s="170"/>
      <c r="C29" s="170"/>
      <c r="D29" s="184"/>
      <c r="E29" s="184"/>
      <c r="F29" s="184"/>
      <c r="G29" s="184"/>
      <c r="H29" s="184"/>
      <c r="I29" s="184"/>
      <c r="J29" s="184"/>
      <c r="K29" s="184"/>
      <c r="L29" s="175"/>
      <c r="M29" s="184"/>
      <c r="N29" s="184" t="str">
        <f t="shared" si="26"/>
        <v/>
      </c>
      <c r="O29" s="184"/>
      <c r="P29" s="48" t="s">
        <v>205</v>
      </c>
      <c r="Q29" s="57" t="s">
        <v>208</v>
      </c>
      <c r="R29" s="48" t="str">
        <f t="shared" si="1"/>
        <v>Probabilidad</v>
      </c>
      <c r="S29" s="52" t="s">
        <v>57</v>
      </c>
      <c r="T29" s="52" t="s">
        <v>58</v>
      </c>
      <c r="U29" s="53" t="str">
        <f t="shared" si="0"/>
        <v>40%</v>
      </c>
      <c r="V29" s="52" t="s">
        <v>59</v>
      </c>
      <c r="W29" s="52" t="s">
        <v>60</v>
      </c>
      <c r="X29" s="52" t="s">
        <v>61</v>
      </c>
      <c r="Y29" s="54">
        <f t="shared" si="21"/>
        <v>0</v>
      </c>
      <c r="Z29" s="55" t="str">
        <f>IFERROR(IF(Y29="","",IF(Y29&lt;=0.2,"Muy Baja",IF(Y29&lt;=0.4,"Baja",IF(Y29&lt;=0.6,"Media",IF(Y29&lt;=0.8,"Alta","Muy Alta"))))),"")</f>
        <v>Muy Baja</v>
      </c>
      <c r="AA29" s="53">
        <f t="shared" ref="AA29" si="35">+Y29</f>
        <v>0</v>
      </c>
      <c r="AB29" s="55" t="str">
        <f t="shared" si="33"/>
        <v>Moderado</v>
      </c>
      <c r="AC29" s="53">
        <f>IFERROR(IF(R29="Impacto",(N26-(+N26*U29)),IF(R29="Probabilidad",N26,"")),"")</f>
        <v>0.6</v>
      </c>
      <c r="AD29" s="44" t="str">
        <f t="shared" ref="AD29" si="36">IFERROR(IF(OR(AND(Z29="Muy Baja",AB29="Leve"),AND(Z29="Muy Baja",AB29="Menor"),AND(Z29="Baja",AB29="Leve")),"Bajo",IF(OR(AND(Z29="Muy baja",AB29="Moderado"),AND(Z29="Baja",AB29="Menor"),AND(Z29="Baja",AB29="Moderado"),AND(Z29="Media",AB29="Leve"),AND(Z29="Media",AB29="Menor"),AND(Z29="Media",AB29="Moderado"),AND(Z29="Alta",AB29="Leve"),AND(Z29="Alta",AB29="Menor")),"Moderado",IF(OR(AND(Z29="Muy Baja",AB29="Mayor"),AND(Z29="Baja",AB29="Mayor"),AND(Z29="Media",AB29="Mayor"),AND(Z29="Alta",AB29="Moderado"),AND(Z29="Alta",AB29="Mayor"),AND(Z29="Muy Alta",AB29="Leve"),AND(Z29="Muy Alta",AB29="Menor"),AND(Z29="Muy Alta",AB29="Moderado"),AND(Z29="Muy Alta",AB29="Mayor")),"Alto",IF(OR(AND(Z29="Muy Baja",AB29="Catastrófico"),AND(Z29="Baja",AB29="Catastrófico"),AND(Z29="Media",AB29="Catastrófico"),AND(Z29="Alta",AB29="Catastrófico"),AND(Z29="Muy Alta",AB29="Catastrófico")),"Extremo","")))),"")</f>
        <v>Moderado</v>
      </c>
      <c r="AE29" s="52" t="s">
        <v>62</v>
      </c>
      <c r="AF29" s="57" t="s">
        <v>209</v>
      </c>
      <c r="AG29" s="49" t="s">
        <v>97</v>
      </c>
      <c r="AH29" s="49" t="s">
        <v>118</v>
      </c>
      <c r="AI29" s="56" t="s">
        <v>138</v>
      </c>
      <c r="AJ29" s="148" t="s">
        <v>532</v>
      </c>
      <c r="AK29" s="148" t="s">
        <v>540</v>
      </c>
      <c r="AL29" s="163" t="s">
        <v>588</v>
      </c>
      <c r="AM29" s="43"/>
      <c r="AN29" s="48" t="s">
        <v>69</v>
      </c>
      <c r="AO29" s="58" t="str">
        <f t="shared" si="5"/>
        <v>Responsable TIC</v>
      </c>
      <c r="AP29" s="58"/>
      <c r="AQ29" s="43"/>
      <c r="AR29" s="43"/>
      <c r="AS29" s="43"/>
      <c r="AT29" s="43"/>
      <c r="AU29" s="43"/>
      <c r="AV29" s="43"/>
      <c r="AW29" s="43"/>
      <c r="AX29" s="43"/>
      <c r="AY29" s="43"/>
      <c r="AZ29" s="43"/>
      <c r="BA29" s="43"/>
      <c r="BB29" s="43"/>
      <c r="BC29" s="43"/>
    </row>
    <row r="30" spans="1:55" ht="220" customHeight="1" x14ac:dyDescent="0.3">
      <c r="A30" s="170" t="s">
        <v>210</v>
      </c>
      <c r="B30" s="170" t="s">
        <v>211</v>
      </c>
      <c r="C30" s="170" t="s">
        <v>212</v>
      </c>
      <c r="D30" s="48">
        <f>+D26+1</f>
        <v>15</v>
      </c>
      <c r="E30" s="49" t="s">
        <v>213</v>
      </c>
      <c r="F30" s="49" t="s">
        <v>214</v>
      </c>
      <c r="G30" s="49" t="s">
        <v>215</v>
      </c>
      <c r="H30" s="49" t="s">
        <v>53</v>
      </c>
      <c r="I30" s="48">
        <v>365</v>
      </c>
      <c r="J30" s="47" t="str">
        <f t="shared" ref="J30:J33" si="37">IF(I30&lt;=0,"",IF(I30&lt;=2,"Muy Baja",IF(I30&lt;=24,"Baja",IF(I30&lt;=500,"Media",IF(I30&lt;=5000,"Alta","Muy Alta")))))</f>
        <v>Media</v>
      </c>
      <c r="K30" s="50">
        <f>IF(J30="","",IF(J30="Muy Baja",0.2,IF(J30="Baja",0.4,IF(J30="Media",0.6,IF(J30="Alta",0.8,IF(J30="Muy Alta",1,))))))</f>
        <v>0.6</v>
      </c>
      <c r="L30" s="49" t="s">
        <v>54</v>
      </c>
      <c r="M30" s="47" t="s">
        <v>94</v>
      </c>
      <c r="N30" s="50">
        <f t="shared" ref="N30:N33" si="38">IF(M30="","",IF(M30="Leve",0.2,IF(M30="Menor",0.4,IF(M30="Moderado",0.6,IF(M30="Mayor",0.8,IF(M30="Catastrófico",1,))))))</f>
        <v>0.2</v>
      </c>
      <c r="O30" s="60" t="str">
        <f>IF(OR(AND(J30="Muy Baja",M30="Leve"),AND(J30="Muy Baja",M30="Menor"),AND(J30="Baja",M30="Leve")),"Bajo",IF(OR(AND(J30="Muy baja",M30="Moderado"),AND(J30="Baja",M30="Menor"),AND(J30="Baja",M30="Moderado"),AND(J30="Media",M30="Leve"),AND(J30="Media",M30="Menor"),AND(J30="Media",M30="Moderado"),AND(J30="Alta",M30="Leve"),AND(J30="Alta",M30="Menor")),"Moderado",IF(OR(AND(J30="Muy Baja",M30="Mayor"),AND(J30="Baja",M30="Mayor"),AND(J30="Media",M30="Mayor"),AND(J30="Alta",M30="Moderado"),AND(J30="Alta",M30="Mayor"),AND(J30="Muy Alta",M30="Leve"),AND(J30="Muy Alta",M30="Menor"),AND(J30="Muy Alta",M30="Moderado"),AND(J30="Muy Alta",M30="Mayor")),"Alto",IF(OR(AND(J30="Muy Baja",M30="Catastrófico"),AND(J30="Baja",M30="Catastrófico"),AND(J30="Media",M30="Catastrófico"),AND(J30="Alta",M30="Catastrófico"),AND(J30="Muy Alta",M30="Catastrófico")),"Extremo",""))))</f>
        <v>Moderado</v>
      </c>
      <c r="P30" s="48" t="s">
        <v>216</v>
      </c>
      <c r="Q30" s="57" t="s">
        <v>217</v>
      </c>
      <c r="R30" s="48" t="str">
        <f t="shared" si="1"/>
        <v>Probabilidad</v>
      </c>
      <c r="S30" s="52" t="s">
        <v>57</v>
      </c>
      <c r="T30" s="52" t="s">
        <v>58</v>
      </c>
      <c r="U30" s="53" t="str">
        <f t="shared" si="0"/>
        <v>40%</v>
      </c>
      <c r="V30" s="52" t="s">
        <v>59</v>
      </c>
      <c r="W30" s="52" t="s">
        <v>60</v>
      </c>
      <c r="X30" s="52" t="s">
        <v>61</v>
      </c>
      <c r="Y30" s="54">
        <f t="shared" si="21"/>
        <v>0.36</v>
      </c>
      <c r="Z30" s="55" t="str">
        <f t="shared" si="2"/>
        <v>Baja</v>
      </c>
      <c r="AA30" s="53">
        <f t="shared" si="6"/>
        <v>0.36</v>
      </c>
      <c r="AB30" s="55" t="str">
        <f t="shared" si="3"/>
        <v>Leve</v>
      </c>
      <c r="AC30" s="53">
        <f>IFERROR(IF(R27="Impacto",(N27-(+N27*U30)),IF(R27="Probabilidad",N27,"")),"")</f>
        <v>0</v>
      </c>
      <c r="AD30" s="44" t="str">
        <f t="shared" si="4"/>
        <v>Bajo</v>
      </c>
      <c r="AE30" s="52" t="s">
        <v>62</v>
      </c>
      <c r="AF30" s="57" t="s">
        <v>218</v>
      </c>
      <c r="AG30" s="49" t="s">
        <v>97</v>
      </c>
      <c r="AH30" s="49" t="s">
        <v>219</v>
      </c>
      <c r="AI30" s="56" t="s">
        <v>66</v>
      </c>
      <c r="AJ30" s="134" t="s">
        <v>515</v>
      </c>
      <c r="AK30" s="134" t="s">
        <v>516</v>
      </c>
      <c r="AL30" s="71" t="s">
        <v>589</v>
      </c>
      <c r="AM30" s="43"/>
      <c r="AN30" s="48" t="s">
        <v>69</v>
      </c>
      <c r="AO30" s="58" t="str">
        <f t="shared" si="5"/>
        <v>Responsable de Talento Humano</v>
      </c>
      <c r="AP30" s="58"/>
      <c r="AQ30" s="43"/>
      <c r="AR30" s="43"/>
      <c r="AS30" s="43"/>
      <c r="AT30" s="43"/>
      <c r="AU30" s="43"/>
      <c r="AV30" s="43"/>
      <c r="AW30" s="43"/>
      <c r="AX30" s="43"/>
      <c r="AY30" s="43"/>
      <c r="AZ30" s="43"/>
      <c r="BA30" s="43"/>
      <c r="BB30" s="43"/>
      <c r="BC30" s="43"/>
    </row>
    <row r="31" spans="1:55" ht="162.65" customHeight="1" x14ac:dyDescent="0.3">
      <c r="A31" s="170"/>
      <c r="B31" s="170"/>
      <c r="C31" s="170"/>
      <c r="D31" s="48">
        <v>15.1</v>
      </c>
      <c r="E31" s="49" t="s">
        <v>220</v>
      </c>
      <c r="F31" s="49" t="s">
        <v>221</v>
      </c>
      <c r="G31" s="49" t="s">
        <v>222</v>
      </c>
      <c r="H31" s="49" t="s">
        <v>53</v>
      </c>
      <c r="I31" s="48">
        <v>365</v>
      </c>
      <c r="J31" s="47" t="str">
        <f t="shared" si="37"/>
        <v>Media</v>
      </c>
      <c r="K31" s="50">
        <f>IF(J31="","",IF(J31="Muy Baja",0.2,IF(J31="Baja",0.4,IF(J31="Media",0.6,IF(J31="Alta",0.8,IF(J31="Muy Alta",1,))))))</f>
        <v>0.6</v>
      </c>
      <c r="L31" s="49" t="s">
        <v>223</v>
      </c>
      <c r="M31" s="47" t="s">
        <v>94</v>
      </c>
      <c r="N31" s="50">
        <f t="shared" si="38"/>
        <v>0.2</v>
      </c>
      <c r="O31" s="60" t="str">
        <f>IF(OR(AND(J31="Muy Baja",M31="Leve"),AND(J31="Muy Baja",M31="Menor"),AND(J31="Baja",M31="Leve")),"Bajo",IF(OR(AND(J31="Muy baja",M31="Moderado"),AND(J31="Baja",M31="Menor"),AND(J31="Baja",M31="Moderado"),AND(J31="Media",M31="Leve"),AND(J31="Media",M31="Menor"),AND(J31="Media",M31="Moderado"),AND(J31="Alta",M31="Leve"),AND(J31="Alta",M31="Menor")),"Moderado",IF(OR(AND(J31="Muy Baja",M31="Mayor"),AND(J31="Baja",M31="Mayor"),AND(J31="Media",M31="Mayor"),AND(J31="Alta",M31="Moderado"),AND(J31="Alta",M31="Mayor"),AND(J31="Muy Alta",M31="Leve"),AND(J31="Muy Alta",M31="Menor"),AND(J31="Muy Alta",M31="Moderado"),AND(J31="Muy Alta",M31="Mayor")),"Alto",IF(OR(AND(J31="Muy Baja",M31="Catastrófico"),AND(J31="Baja",M31="Catastrófico"),AND(J31="Media",M31="Catastrófico"),AND(J31="Alta",M31="Catastrófico"),AND(J31="Muy Alta",M31="Catastrófico")),"Extremo",""))))</f>
        <v>Moderado</v>
      </c>
      <c r="P31" s="131">
        <v>15.2</v>
      </c>
      <c r="Q31" s="57" t="s">
        <v>224</v>
      </c>
      <c r="R31" s="48" t="str">
        <f t="shared" si="1"/>
        <v>Probabilidad</v>
      </c>
      <c r="S31" s="52" t="s">
        <v>57</v>
      </c>
      <c r="T31" s="52" t="s">
        <v>58</v>
      </c>
      <c r="U31" s="53" t="str">
        <f t="shared" si="0"/>
        <v>40%</v>
      </c>
      <c r="V31" s="52" t="s">
        <v>59</v>
      </c>
      <c r="W31" s="52" t="s">
        <v>60</v>
      </c>
      <c r="X31" s="52" t="s">
        <v>61</v>
      </c>
      <c r="Y31" s="54">
        <f t="shared" si="21"/>
        <v>0.36</v>
      </c>
      <c r="Z31" s="55" t="str">
        <f t="shared" ref="Z31" si="39">IFERROR(IF(Y31="","",IF(Y31&lt;=0.2,"Muy Baja",IF(Y31&lt;=0.4,"Baja",IF(Y31&lt;=0.6,"Media",IF(Y31&lt;=0.8,"Alta","Muy Alta"))))),"")</f>
        <v>Baja</v>
      </c>
      <c r="AA31" s="53">
        <f t="shared" ref="AA31" si="40">+Y31</f>
        <v>0.36</v>
      </c>
      <c r="AB31" s="55" t="str">
        <f t="shared" ref="AB31" si="41">IFERROR(IF(AC31="","",IF(AC31&lt;=0.2,"Leve",IF(AC31&lt;=0.4,"Menor",IF(AC31&lt;=0.6,"Moderado",IF(AC31&lt;=0.8,"Mayor","Catastrófico"))))),"")</f>
        <v>Leve</v>
      </c>
      <c r="AC31" s="53">
        <f>IFERROR(IF(R28="Impacto",(N28-(+N28*U31)),IF(R28="Probabilidad",N28,"")),"")</f>
        <v>0</v>
      </c>
      <c r="AD31" s="44" t="str">
        <f t="shared" ref="AD31" si="42">IFERROR(IF(OR(AND(Z31="Muy Baja",AB31="Leve"),AND(Z31="Muy Baja",AB31="Menor"),AND(Z31="Baja",AB31="Leve")),"Bajo",IF(OR(AND(Z31="Muy baja",AB31="Moderado"),AND(Z31="Baja",AB31="Menor"),AND(Z31="Baja",AB31="Moderado"),AND(Z31="Media",AB31="Leve"),AND(Z31="Media",AB31="Menor"),AND(Z31="Media",AB31="Moderado"),AND(Z31="Alta",AB31="Leve"),AND(Z31="Alta",AB31="Menor")),"Moderado",IF(OR(AND(Z31="Muy Baja",AB31="Mayor"),AND(Z31="Baja",AB31="Mayor"),AND(Z31="Media",AB31="Mayor"),AND(Z31="Alta",AB31="Moderado"),AND(Z31="Alta",AB31="Mayor"),AND(Z31="Muy Alta",AB31="Leve"),AND(Z31="Muy Alta",AB31="Menor"),AND(Z31="Muy Alta",AB31="Moderado"),AND(Z31="Muy Alta",AB31="Mayor")),"Alto",IF(OR(AND(Z31="Muy Baja",AB31="Catastrófico"),AND(Z31="Baja",AB31="Catastrófico"),AND(Z31="Media",AB31="Catastrófico"),AND(Z31="Alta",AB31="Catastrófico"),AND(Z31="Muy Alta",AB31="Catastrófico")),"Extremo","")))),"")</f>
        <v>Bajo</v>
      </c>
      <c r="AE31" s="52" t="s">
        <v>62</v>
      </c>
      <c r="AF31" s="57" t="s">
        <v>225</v>
      </c>
      <c r="AG31" s="49" t="s">
        <v>97</v>
      </c>
      <c r="AH31" s="49" t="s">
        <v>219</v>
      </c>
      <c r="AI31" s="71" t="s">
        <v>226</v>
      </c>
      <c r="AJ31" s="134" t="s">
        <v>507</v>
      </c>
      <c r="AK31" s="134" t="s">
        <v>517</v>
      </c>
      <c r="AL31" s="71" t="s">
        <v>590</v>
      </c>
      <c r="AM31" s="43"/>
      <c r="AN31" s="48" t="s">
        <v>69</v>
      </c>
      <c r="AO31" s="58" t="str">
        <f t="shared" si="5"/>
        <v>Responsable de Talento Humano</v>
      </c>
      <c r="AP31" s="58"/>
      <c r="AQ31" s="43"/>
      <c r="AR31" s="43"/>
      <c r="AS31" s="43"/>
      <c r="AT31" s="43"/>
      <c r="AU31" s="43"/>
      <c r="AV31" s="43"/>
      <c r="AW31" s="43"/>
      <c r="AX31" s="43"/>
      <c r="AY31" s="43"/>
      <c r="AZ31" s="43"/>
      <c r="BA31" s="43"/>
      <c r="BB31" s="43"/>
      <c r="BC31" s="43"/>
    </row>
    <row r="32" spans="1:55" ht="199.5" customHeight="1" x14ac:dyDescent="0.3">
      <c r="A32" s="191"/>
      <c r="B32" s="191"/>
      <c r="C32" s="191"/>
      <c r="D32" s="49">
        <f>+D30+1</f>
        <v>16</v>
      </c>
      <c r="E32" s="49" t="s">
        <v>227</v>
      </c>
      <c r="F32" s="49" t="s">
        <v>228</v>
      </c>
      <c r="G32" s="49" t="s">
        <v>229</v>
      </c>
      <c r="H32" s="49" t="s">
        <v>53</v>
      </c>
      <c r="I32" s="48">
        <v>12</v>
      </c>
      <c r="J32" s="47" t="str">
        <f t="shared" si="37"/>
        <v>Baja</v>
      </c>
      <c r="K32" s="50">
        <v>0.4</v>
      </c>
      <c r="L32" s="49" t="s">
        <v>134</v>
      </c>
      <c r="M32" s="47" t="s">
        <v>94</v>
      </c>
      <c r="N32" s="50">
        <f t="shared" si="38"/>
        <v>0.2</v>
      </c>
      <c r="O32" s="60" t="str">
        <f>IF(OR(AND(J32="Muy Baja",M32="Leve"),AND(J32="Muy Baja",M32="Menor"),AND(J32="Baja",M32="Leve")),"Bajo",IF(OR(AND(J32="Muy baja",M32="Moderado"),AND(J32="Baja",M32="Menor"),AND(J32="Baja",M32="Moderado"),AND(J32="Media",M32="Leve"),AND(J32="Media",M32="Menor"),AND(J32="Media",M32="Moderado"),AND(J32="Alta",M32="Leve"),AND(J32="Alta",M32="Menor")),"Moderado",IF(OR(AND(J32="Muy Baja",M32="Mayor"),AND(J32="Baja",M32="Mayor"),AND(J32="Media",M32="Mayor"),AND(J32="Alta",M32="Moderado"),AND(J32="Alta",M32="Mayor"),AND(J32="Muy Alta",M32="Leve"),AND(J32="Muy Alta",M32="Menor"),AND(J32="Muy Alta",M32="Moderado"),AND(J32="Muy Alta",M32="Mayor")),"Alto",IF(OR(AND(J32="Muy Baja",M32="Catastrófico"),AND(J32="Baja",M32="Catastrófico"),AND(J32="Media",M32="Catastrófico"),AND(J32="Alta",M32="Catastrófico"),AND(J32="Muy Alta",M32="Catastrófico")),"Extremo",""))))</f>
        <v>Bajo</v>
      </c>
      <c r="P32" s="48" t="s">
        <v>230</v>
      </c>
      <c r="Q32" s="57" t="s">
        <v>231</v>
      </c>
      <c r="R32" s="48" t="str">
        <f t="shared" si="1"/>
        <v>Probabilidad</v>
      </c>
      <c r="S32" s="52" t="s">
        <v>57</v>
      </c>
      <c r="T32" s="52" t="s">
        <v>58</v>
      </c>
      <c r="U32" s="53" t="str">
        <f t="shared" si="0"/>
        <v>40%</v>
      </c>
      <c r="V32" s="52" t="s">
        <v>59</v>
      </c>
      <c r="W32" s="52" t="s">
        <v>60</v>
      </c>
      <c r="X32" s="52" t="s">
        <v>61</v>
      </c>
      <c r="Y32" s="54">
        <f t="shared" si="21"/>
        <v>0.24</v>
      </c>
      <c r="Z32" s="55" t="str">
        <f t="shared" si="2"/>
        <v>Baja</v>
      </c>
      <c r="AA32" s="53">
        <f t="shared" si="6"/>
        <v>0.24</v>
      </c>
      <c r="AB32" s="55" t="str">
        <f t="shared" ref="AB32" ca="1" si="43">IFERROR(IF(AC32="","",IF(AC32&lt;=0.2,"Leve",IF(AC32&lt;=0.4,"Menor",IF(AC32&lt;=0.6,"Moderado",IF(AC32&lt;=0.8,"Mayor","Catastrófico"))))),"")</f>
        <v>Moderado</v>
      </c>
      <c r="AC32" s="53">
        <f ca="1">IFERROR(IF(AND(R32="Impacto",R32="Impacto"),(AC30-(+AC30*U32)),IF(R32="Impacto",(N32-(+N32*U32)),IF(R32="Probabilidad",AC32,""))),"")</f>
        <v>0</v>
      </c>
      <c r="AD32" s="44" t="str">
        <f t="shared" ref="AD32" ca="1" si="44">IFERROR(IF(OR(AND(Z32="Muy Baja",AB32="Leve"),AND(Z32="Muy Baja",AB32="Menor"),AND(Z32="Baja",AB32="Leve")),"Bajo",IF(OR(AND(Z32="Muy baja",AB32="Moderado"),AND(Z32="Baja",AB32="Menor"),AND(Z32="Baja",AB32="Moderado"),AND(Z32="Media",AB32="Leve"),AND(Z32="Media",AB32="Menor"),AND(Z32="Media",AB32="Moderado"),AND(Z32="Alta",AB32="Leve"),AND(Z32="Alta",AB32="Menor")),"Moderado",IF(OR(AND(Z32="Muy Baja",AB32="Mayor"),AND(Z32="Baja",AB32="Mayor"),AND(Z32="Media",AB32="Mayor"),AND(Z32="Alta",AB32="Moderado"),AND(Z32="Alta",AB32="Mayor"),AND(Z32="Muy Alta",AB32="Leve"),AND(Z32="Muy Alta",AB32="Menor"),AND(Z32="Muy Alta",AB32="Moderado"),AND(Z32="Muy Alta",AB32="Mayor")),"Alto",IF(OR(AND(Z32="Muy Baja",AB32="Catastrófico"),AND(Z32="Baja",AB32="Catastrófico"),AND(Z32="Media",AB32="Catastrófico"),AND(Z32="Alta",AB32="Catastrófico"),AND(Z32="Muy Alta",AB32="Catastrófico")),"Extremo","")))),"")</f>
        <v>Moderado</v>
      </c>
      <c r="AE32" s="52" t="s">
        <v>62</v>
      </c>
      <c r="AF32" s="57" t="s">
        <v>488</v>
      </c>
      <c r="AG32" s="49" t="s">
        <v>97</v>
      </c>
      <c r="AH32" s="49" t="s">
        <v>219</v>
      </c>
      <c r="AI32" s="56" t="s">
        <v>138</v>
      </c>
      <c r="AJ32" s="134" t="s">
        <v>508</v>
      </c>
      <c r="AK32" s="134" t="s">
        <v>518</v>
      </c>
      <c r="AL32" s="71" t="s">
        <v>591</v>
      </c>
      <c r="AM32" s="43"/>
      <c r="AN32" s="48" t="s">
        <v>69</v>
      </c>
      <c r="AO32" s="58" t="str">
        <f t="shared" si="5"/>
        <v>Responsable de Talento Humano</v>
      </c>
      <c r="AP32" s="58"/>
      <c r="AQ32" s="43"/>
      <c r="AR32" s="43"/>
      <c r="AS32" s="43"/>
      <c r="AT32" s="43"/>
      <c r="AU32" s="43"/>
      <c r="AV32" s="43"/>
      <c r="AW32" s="43"/>
      <c r="AX32" s="43"/>
      <c r="AY32" s="43"/>
      <c r="AZ32" s="43"/>
      <c r="BA32" s="43"/>
      <c r="BB32" s="43"/>
      <c r="BC32" s="43"/>
    </row>
    <row r="33" spans="1:55" ht="161.5" customHeight="1" x14ac:dyDescent="0.3">
      <c r="A33" s="170" t="s">
        <v>232</v>
      </c>
      <c r="B33" s="170" t="s">
        <v>233</v>
      </c>
      <c r="C33" s="170" t="s">
        <v>234</v>
      </c>
      <c r="D33" s="171">
        <f t="shared" ref="D33:D34" si="45">+D32+1</f>
        <v>17</v>
      </c>
      <c r="E33" s="185" t="s">
        <v>235</v>
      </c>
      <c r="F33" s="185" t="s">
        <v>236</v>
      </c>
      <c r="G33" s="185" t="s">
        <v>237</v>
      </c>
      <c r="H33" s="185" t="s">
        <v>53</v>
      </c>
      <c r="I33" s="171">
        <v>365</v>
      </c>
      <c r="J33" s="187" t="str">
        <f t="shared" si="37"/>
        <v>Media</v>
      </c>
      <c r="K33" s="186">
        <f>IF(J33="","",IF(J33="Muy Baja",0.2,IF(J33="Baja",0.4,IF(J33="Media",0.6,IF(J33="Alta",0.8,IF(J33="Muy Alta",1,))))))</f>
        <v>0.6</v>
      </c>
      <c r="L33" s="185" t="s">
        <v>106</v>
      </c>
      <c r="M33" s="187" t="s">
        <v>94</v>
      </c>
      <c r="N33" s="186">
        <f t="shared" si="38"/>
        <v>0.2</v>
      </c>
      <c r="O33" s="183" t="str">
        <f>IF(OR(AND(J33="Muy Baja",M33="Leve"),AND(J33="Muy Baja",M33="Menor"),AND(J33="Baja",M33="Leve")),"Bajo",IF(OR(AND(J33="Muy baja",M33="Moderado"),AND(J33="Baja",M33="Menor"),AND(J33="Baja",M33="Moderado"),AND(J33="Media",M33="Leve"),AND(J33="Media",M33="Menor"),AND(J33="Media",M33="Moderado"),AND(J33="Alta",M33="Leve"),AND(J33="Alta",M33="Menor")),"Moderado",IF(OR(AND(J33="Muy Baja",M33="Mayor"),AND(J33="Baja",M33="Mayor"),AND(J33="Media",M33="Mayor"),AND(J33="Alta",M33="Moderado"),AND(J33="Alta",M33="Mayor"),AND(J33="Muy Alta",M33="Leve"),AND(J33="Muy Alta",M33="Menor"),AND(J33="Muy Alta",M33="Moderado"),AND(J33="Muy Alta",M33="Mayor")),"Alto",IF(OR(AND(J33="Muy Baja",M33="Catastrófico"),AND(J33="Baja",M33="Catastrófico"),AND(J33="Media",M33="Catastrófico"),AND(J33="Alta",M33="Catastrófico"),AND(J33="Muy Alta",M33="Catastrófico")),"Extremo",""))))</f>
        <v>Moderado</v>
      </c>
      <c r="P33" s="48" t="s">
        <v>238</v>
      </c>
      <c r="Q33" s="58" t="s">
        <v>239</v>
      </c>
      <c r="R33" s="48" t="str">
        <f t="shared" si="1"/>
        <v>Probabilidad</v>
      </c>
      <c r="S33" s="52" t="s">
        <v>57</v>
      </c>
      <c r="T33" s="52" t="s">
        <v>58</v>
      </c>
      <c r="U33" s="53" t="str">
        <f>IF(AND(S33="Preventivo",T33="Automático"),"50%",IF(AND(S33="Preventivo",T33="Manual"),"40%",IF(AND(S33="Detectivo",T33="Automático"),"40%",IF(AND(S33="Detectivo",T33="Manual"),"30%",IF(AND(S33="Correctivo",T33="Automático"),"35%",IF(AND(S33="Correctivo",T33="Manual"),"25%",""))))))</f>
        <v>40%</v>
      </c>
      <c r="V33" s="52" t="s">
        <v>59</v>
      </c>
      <c r="W33" s="52" t="s">
        <v>60</v>
      </c>
      <c r="X33" s="52" t="s">
        <v>61</v>
      </c>
      <c r="Y33" s="54">
        <f t="shared" si="21"/>
        <v>0.36</v>
      </c>
      <c r="Z33" s="55" t="str">
        <f t="shared" si="2"/>
        <v>Baja</v>
      </c>
      <c r="AA33" s="53">
        <f t="shared" si="6"/>
        <v>0.36</v>
      </c>
      <c r="AB33" s="55" t="str">
        <f t="shared" si="3"/>
        <v>Leve</v>
      </c>
      <c r="AC33" s="53">
        <f t="shared" ref="AC33" si="46">IFERROR(IF(R33="Impacto",(N33-(+N33*U33)),IF(R33="Probabilidad",N33,"")),"")</f>
        <v>0.2</v>
      </c>
      <c r="AD33" s="44" t="str">
        <f t="shared" si="4"/>
        <v>Bajo</v>
      </c>
      <c r="AE33" s="52" t="s">
        <v>62</v>
      </c>
      <c r="AF33" s="58" t="s">
        <v>240</v>
      </c>
      <c r="AG33" s="49" t="s">
        <v>129</v>
      </c>
      <c r="AH33" s="49" t="s">
        <v>130</v>
      </c>
      <c r="AI33" s="56" t="s">
        <v>138</v>
      </c>
      <c r="AJ33" s="135" t="s">
        <v>564</v>
      </c>
      <c r="AK33" s="135" t="s">
        <v>550</v>
      </c>
      <c r="AL33" s="71" t="s">
        <v>592</v>
      </c>
      <c r="AM33" s="43"/>
      <c r="AN33" s="48" t="s">
        <v>69</v>
      </c>
      <c r="AO33" s="58" t="str">
        <f t="shared" si="5"/>
        <v>Jefe Oficina Asesora Jurídica</v>
      </c>
      <c r="AP33" s="58"/>
      <c r="AQ33" s="43"/>
      <c r="AR33" s="43"/>
      <c r="AS33" s="43"/>
      <c r="AT33" s="43"/>
      <c r="AU33" s="43"/>
      <c r="AV33" s="43"/>
      <c r="AW33" s="43"/>
      <c r="AX33" s="43"/>
      <c r="AY33" s="43"/>
      <c r="AZ33" s="43"/>
      <c r="BA33" s="43"/>
      <c r="BB33" s="43"/>
      <c r="BC33" s="43"/>
    </row>
    <row r="34" spans="1:55" ht="155.5" customHeight="1" x14ac:dyDescent="0.3">
      <c r="A34" s="184"/>
      <c r="B34" s="184"/>
      <c r="C34" s="184"/>
      <c r="D34" s="184">
        <f t="shared" si="45"/>
        <v>18</v>
      </c>
      <c r="E34" s="184"/>
      <c r="F34" s="184"/>
      <c r="G34" s="184"/>
      <c r="H34" s="184"/>
      <c r="I34" s="184"/>
      <c r="J34" s="184"/>
      <c r="K34" s="184"/>
      <c r="L34" s="184"/>
      <c r="M34" s="184"/>
      <c r="N34" s="184"/>
      <c r="O34" s="184"/>
      <c r="P34" s="48" t="s">
        <v>241</v>
      </c>
      <c r="Q34" s="58" t="s">
        <v>242</v>
      </c>
      <c r="R34" s="48" t="str">
        <f t="shared" si="1"/>
        <v>Probabilidad</v>
      </c>
      <c r="S34" s="52" t="s">
        <v>57</v>
      </c>
      <c r="T34" s="52" t="s">
        <v>58</v>
      </c>
      <c r="U34" s="53" t="str">
        <f t="shared" si="0"/>
        <v>40%</v>
      </c>
      <c r="V34" s="52" t="s">
        <v>59</v>
      </c>
      <c r="W34" s="52" t="s">
        <v>60</v>
      </c>
      <c r="X34" s="52" t="s">
        <v>61</v>
      </c>
      <c r="Y34" s="54">
        <f>IFERROR(IF(AND(R33="Probabilidad",R34="Probabilidad"),(AA33-(+AA33*U34)),IF(R34="Probabilidad",(K33-(+K33*U34)),IF(R34="Impacto",AA33,""))),"")</f>
        <v>0.216</v>
      </c>
      <c r="Z34" s="55" t="str">
        <f t="shared" si="2"/>
        <v>Baja</v>
      </c>
      <c r="AA34" s="53">
        <f t="shared" si="6"/>
        <v>0.216</v>
      </c>
      <c r="AB34" s="55" t="str">
        <f t="shared" si="3"/>
        <v>Leve</v>
      </c>
      <c r="AC34" s="53">
        <f>IFERROR(IF(AND(R33="Impacto",R34="Impacto"),(AC33-(+AC33*U34)),IF(R34="Impacto",(N33-(+N33*U34)),IF(R34="Probabilidad",AC33,""))),"")</f>
        <v>0.2</v>
      </c>
      <c r="AD34" s="44" t="str">
        <f t="shared" si="4"/>
        <v>Bajo</v>
      </c>
      <c r="AE34" s="52" t="s">
        <v>62</v>
      </c>
      <c r="AF34" s="58" t="s">
        <v>243</v>
      </c>
      <c r="AG34" s="49" t="s">
        <v>129</v>
      </c>
      <c r="AH34" s="49" t="s">
        <v>130</v>
      </c>
      <c r="AI34" s="56" t="s">
        <v>138</v>
      </c>
      <c r="AJ34" s="135" t="s">
        <v>551</v>
      </c>
      <c r="AK34" s="135" t="s">
        <v>552</v>
      </c>
      <c r="AL34" s="71" t="s">
        <v>593</v>
      </c>
      <c r="AM34" s="43"/>
      <c r="AN34" s="48" t="s">
        <v>69</v>
      </c>
      <c r="AO34" s="58" t="str">
        <f t="shared" si="5"/>
        <v>Jefe Oficina Asesora Jurídica</v>
      </c>
      <c r="AP34" s="58"/>
      <c r="AQ34" s="43"/>
      <c r="AR34" s="43"/>
      <c r="AS34" s="43"/>
      <c r="AT34" s="43"/>
      <c r="AU34" s="43"/>
      <c r="AV34" s="43"/>
      <c r="AW34" s="43"/>
      <c r="AX34" s="43"/>
      <c r="AY34" s="43"/>
      <c r="AZ34" s="43"/>
      <c r="BA34" s="43"/>
      <c r="BB34" s="43"/>
      <c r="BC34" s="43"/>
    </row>
    <row r="35" spans="1:55" ht="213.75" customHeight="1" x14ac:dyDescent="0.3">
      <c r="A35" s="184"/>
      <c r="B35" s="184"/>
      <c r="C35" s="184"/>
      <c r="D35" s="67">
        <f>+D33+1</f>
        <v>18</v>
      </c>
      <c r="E35" s="49" t="s">
        <v>244</v>
      </c>
      <c r="F35" s="58" t="s">
        <v>245</v>
      </c>
      <c r="G35" s="58" t="s">
        <v>246</v>
      </c>
      <c r="H35" s="58" t="s">
        <v>247</v>
      </c>
      <c r="I35" s="67">
        <v>365</v>
      </c>
      <c r="J35" s="61" t="str">
        <f t="shared" ref="J35" si="47">IF(I35&lt;=0,"",IF(I35&lt;=2,"Muy Baja",IF(I35&lt;=24,"Baja",IF(I35&lt;=500,"Media",IF(I35&lt;=5000,"Alta","Muy Alta")))))</f>
        <v>Media</v>
      </c>
      <c r="K35" s="69">
        <f>IF(J35="","",IF(J35="Muy Baja",0.2,IF(J35="Baja",0.4,IF(J35="Media",0.6,IF(J35="Alta",0.8,IF(J35="Muy Alta",1,))))))</f>
        <v>0.6</v>
      </c>
      <c r="L35" s="58" t="s">
        <v>106</v>
      </c>
      <c r="M35" s="61" t="s">
        <v>55</v>
      </c>
      <c r="N35" s="69">
        <f t="shared" ref="N35" si="48">IF(M35="","",IF(M35="Leve",0.2,IF(M35="Menor",0.4,IF(M35="Moderado",0.6,IF(M35="Mayor",0.8,IF(M35="Catastrófico",1,))))))</f>
        <v>0.4</v>
      </c>
      <c r="O35" s="60" t="str">
        <f>IF(OR(AND(J35="Muy Baja",M35="Leve"),AND(J35="Muy Baja",M35="Menor"),AND(J35="Baja",M35="Leve")),"Bajo",IF(OR(AND(J35="Muy baja",M35="Moderado"),AND(J35="Baja",M35="Menor"),AND(J35="Baja",M35="Moderado"),AND(J35="Media",M35="Leve"),AND(J35="Media",M35="Menor"),AND(J35="Media",M35="Moderado"),AND(J35="Alta",M35="Leve"),AND(J35="Alta",M35="Menor")),"Moderado",IF(OR(AND(J35="Muy Baja",M35="Mayor"),AND(J35="Baja",M35="Mayor"),AND(J35="Media",M35="Mayor"),AND(J35="Alta",M35="Moderado"),AND(J35="Alta",M35="Mayor"),AND(J35="Muy Alta",M35="Leve"),AND(J35="Muy Alta",M35="Menor"),AND(J35="Muy Alta",M35="Moderado"),AND(J35="Muy Alta",M35="Mayor")),"Alto",IF(OR(AND(J35="Muy Baja",M35="Catastrófico"),AND(J35="Baja",M35="Catastrófico"),AND(J35="Media",M35="Catastrófico"),AND(J35="Alta",M35="Catastrófico"),AND(J35="Muy Alta",M35="Catastrófico")),"Extremo",""))))</f>
        <v>Moderado</v>
      </c>
      <c r="P35" s="48" t="s">
        <v>248</v>
      </c>
      <c r="Q35" s="57" t="s">
        <v>249</v>
      </c>
      <c r="R35" s="48" t="str">
        <f t="shared" si="1"/>
        <v>Probabilidad</v>
      </c>
      <c r="S35" s="52" t="s">
        <v>57</v>
      </c>
      <c r="T35" s="52" t="s">
        <v>58</v>
      </c>
      <c r="U35" s="53" t="str">
        <f t="shared" si="0"/>
        <v>40%</v>
      </c>
      <c r="V35" s="52" t="s">
        <v>59</v>
      </c>
      <c r="W35" s="52" t="s">
        <v>60</v>
      </c>
      <c r="X35" s="52" t="s">
        <v>61</v>
      </c>
      <c r="Y35" s="54">
        <f>IFERROR(IF(R35="Probabilidad",(K35-(+K35*U35)),IF(R35="Impacto",K35,"")),"")</f>
        <v>0.36</v>
      </c>
      <c r="Z35" s="55" t="str">
        <f t="shared" si="2"/>
        <v>Baja</v>
      </c>
      <c r="AA35" s="53">
        <f t="shared" si="6"/>
        <v>0.36</v>
      </c>
      <c r="AB35" s="55" t="str">
        <f t="shared" si="3"/>
        <v>Menor</v>
      </c>
      <c r="AC35" s="53">
        <f t="shared" ref="AC35" si="49">IFERROR(IF(R35="Impacto",(N35-(+N35*U35)),IF(R35="Probabilidad",N35,"")),"")</f>
        <v>0.4</v>
      </c>
      <c r="AD35" s="44" t="str">
        <f t="shared" si="4"/>
        <v>Moderado</v>
      </c>
      <c r="AE35" s="52" t="s">
        <v>62</v>
      </c>
      <c r="AF35" s="57" t="s">
        <v>250</v>
      </c>
      <c r="AG35" s="49" t="s">
        <v>129</v>
      </c>
      <c r="AH35" s="49" t="s">
        <v>130</v>
      </c>
      <c r="AI35" s="56" t="s">
        <v>138</v>
      </c>
      <c r="AJ35" s="135" t="s">
        <v>555</v>
      </c>
      <c r="AK35" s="135" t="s">
        <v>560</v>
      </c>
      <c r="AL35" s="71" t="s">
        <v>594</v>
      </c>
      <c r="AM35" s="43"/>
      <c r="AN35" s="48" t="s">
        <v>69</v>
      </c>
      <c r="AO35" s="58" t="str">
        <f t="shared" si="5"/>
        <v>Jefe Oficina Asesora Jurídica</v>
      </c>
      <c r="AP35" s="58"/>
      <c r="AQ35" s="43"/>
      <c r="AR35" s="43"/>
      <c r="AS35" s="43"/>
      <c r="AT35" s="43"/>
      <c r="AU35" s="43"/>
      <c r="AV35" s="43"/>
      <c r="AW35" s="43"/>
      <c r="AX35" s="43"/>
      <c r="AY35" s="43"/>
      <c r="AZ35" s="43"/>
      <c r="BA35" s="43"/>
      <c r="BB35" s="43"/>
      <c r="BC35" s="43"/>
    </row>
    <row r="36" spans="1:55" ht="117.65" customHeight="1" x14ac:dyDescent="0.3">
      <c r="A36" s="184"/>
      <c r="B36" s="184"/>
      <c r="C36" s="184"/>
      <c r="D36" s="171">
        <v>19</v>
      </c>
      <c r="E36" s="185" t="s">
        <v>251</v>
      </c>
      <c r="F36" s="185" t="s">
        <v>252</v>
      </c>
      <c r="G36" s="185" t="s">
        <v>253</v>
      </c>
      <c r="H36" s="185" t="s">
        <v>53</v>
      </c>
      <c r="I36" s="185">
        <v>24</v>
      </c>
      <c r="J36" s="187" t="str">
        <f>IF(I36&lt;=0,"",IF(I36&lt;=2,"Muy Baja",IF(I36&lt;=24,"Baja",IF(I36&lt;=500,"Media",IF(I36&lt;=5000,"Alta","Muy Alta")))))</f>
        <v>Baja</v>
      </c>
      <c r="K36" s="186">
        <v>0.6</v>
      </c>
      <c r="L36" s="185" t="s">
        <v>142</v>
      </c>
      <c r="M36" s="187" t="s">
        <v>135</v>
      </c>
      <c r="N36" s="186">
        <f>IF(M36="","",IF(M36="Leve",0.2,IF(M36="Menor",0.4,IF(M36="Moderado",0.6,IF(M36="Mayor",0.8,IF(M36="Catastrófico",1,))))))</f>
        <v>0.6</v>
      </c>
      <c r="O36" s="183" t="str">
        <f>IF(OR(AND(J36="Muy Baja",M36="Leve"),AND(J36="Muy Baja",M36="Menor"),AND(J36="Baja",M36="Leve")),"Bajo",IF(OR(AND(J36="Muy baja",M36="Moderado"),AND(J36="Baja",M36="Menor"),AND(J36="Baja",M36="Moderado"),AND(J36="Media",M36="Leve"),AND(J36="Media",M36="Menor"),AND(J36="Media",M36="Moderado"),AND(J36="Alta",M36="Leve"),AND(J36="Alta",M36="Menor")),"Moderado",IF(OR(AND(J36="Muy Baja",M36="Mayor"),AND(J36="Baja",M36="Mayor"),AND(J36="Media",M36="Mayor"),AND(J36="Alta",M36="Moderado"),AND(J36="Alta",M36="Mayor"),AND(J36="Muy Alta",M36="Leve"),AND(J36="Muy Alta",M36="Menor"),AND(J36="Muy Alta",M36="Moderado"),AND(J36="Muy Alta",M36="Mayor")),"Alto",IF(OR(AND(J36="Muy Baja",M36="Catastrófico"),AND(J36="Baja",M36="Catastrófico"),AND(J36="Media",M36="Catastrófico"),AND(J36="Alta",M36="Catastrófico"),AND(J36="Muy Alta",M36="Catastrófico")),"Extremo",""))))</f>
        <v>Moderado</v>
      </c>
      <c r="P36" s="48" t="s">
        <v>254</v>
      </c>
      <c r="Q36" s="57" t="s">
        <v>255</v>
      </c>
      <c r="R36" s="48" t="str">
        <f t="shared" si="1"/>
        <v>Probabilidad</v>
      </c>
      <c r="S36" s="52" t="s">
        <v>57</v>
      </c>
      <c r="T36" s="52" t="s">
        <v>58</v>
      </c>
      <c r="U36" s="53" t="str">
        <f t="shared" si="0"/>
        <v>40%</v>
      </c>
      <c r="V36" s="52" t="s">
        <v>59</v>
      </c>
      <c r="W36" s="52" t="s">
        <v>60</v>
      </c>
      <c r="X36" s="52" t="s">
        <v>61</v>
      </c>
      <c r="Y36" s="54">
        <f>IFERROR(IF(R36="Probabilidad",(K36-(+K36*U36)),IF(R36="Impacto",K36,"")),"")</f>
        <v>0.36</v>
      </c>
      <c r="Z36" s="55" t="str">
        <f t="shared" si="2"/>
        <v>Baja</v>
      </c>
      <c r="AA36" s="53">
        <f t="shared" si="6"/>
        <v>0.36</v>
      </c>
      <c r="AB36" s="55" t="str">
        <f t="shared" si="3"/>
        <v>Moderado</v>
      </c>
      <c r="AC36" s="53">
        <f>IFERROR(IF(R36="Impacto",(N36-(+N36*U36)),IF(R36="Probabilidad",N36,"")),"")</f>
        <v>0.6</v>
      </c>
      <c r="AD36" s="44" t="str">
        <f t="shared" si="4"/>
        <v>Moderado</v>
      </c>
      <c r="AE36" s="52" t="s">
        <v>62</v>
      </c>
      <c r="AF36" s="57" t="s">
        <v>256</v>
      </c>
      <c r="AG36" s="49" t="s">
        <v>145</v>
      </c>
      <c r="AH36" s="49" t="s">
        <v>137</v>
      </c>
      <c r="AI36" s="56" t="s">
        <v>138</v>
      </c>
      <c r="AJ36" s="136" t="s">
        <v>493</v>
      </c>
      <c r="AK36" s="135" t="s">
        <v>499</v>
      </c>
      <c r="AL36" s="71" t="s">
        <v>602</v>
      </c>
      <c r="AM36" s="43"/>
      <c r="AN36" s="48" t="s">
        <v>69</v>
      </c>
      <c r="AO36" s="58" t="str">
        <f t="shared" si="5"/>
        <v>Subgerente técnico</v>
      </c>
      <c r="AP36" s="58"/>
      <c r="AQ36" s="43"/>
      <c r="AR36" s="43"/>
      <c r="AS36" s="43"/>
      <c r="AT36" s="43"/>
      <c r="AU36" s="43"/>
      <c r="AV36" s="43"/>
      <c r="AW36" s="43"/>
      <c r="AX36" s="43"/>
      <c r="AY36" s="43"/>
      <c r="AZ36" s="43"/>
      <c r="BA36" s="43"/>
      <c r="BB36" s="43"/>
      <c r="BC36" s="43"/>
    </row>
    <row r="37" spans="1:55" ht="99.65" customHeight="1" x14ac:dyDescent="0.3">
      <c r="A37" s="184"/>
      <c r="B37" s="184"/>
      <c r="C37" s="184"/>
      <c r="D37" s="171"/>
      <c r="E37" s="184"/>
      <c r="F37" s="185"/>
      <c r="G37" s="185"/>
      <c r="H37" s="185"/>
      <c r="I37" s="185"/>
      <c r="J37" s="187"/>
      <c r="K37" s="186"/>
      <c r="L37" s="185"/>
      <c r="M37" s="187"/>
      <c r="N37" s="186"/>
      <c r="O37" s="183"/>
      <c r="P37" s="48" t="s">
        <v>257</v>
      </c>
      <c r="Q37" s="57" t="s">
        <v>258</v>
      </c>
      <c r="R37" s="48" t="str">
        <f t="shared" si="1"/>
        <v>Probabilidad</v>
      </c>
      <c r="S37" s="52" t="s">
        <v>57</v>
      </c>
      <c r="T37" s="52" t="s">
        <v>58</v>
      </c>
      <c r="U37" s="53" t="str">
        <f t="shared" si="0"/>
        <v>40%</v>
      </c>
      <c r="V37" s="52" t="s">
        <v>59</v>
      </c>
      <c r="W37" s="52" t="s">
        <v>60</v>
      </c>
      <c r="X37" s="52" t="s">
        <v>61</v>
      </c>
      <c r="Y37" s="54">
        <f>IFERROR(IF(AND(R36="Probabilidad",R37="Probabilidad"),(AA36-(+AA36*U37)),IF(R37="Probabilidad",(K36-(+K36*U37)),IF(R37="Impacto",AA36,""))),"")</f>
        <v>0.216</v>
      </c>
      <c r="Z37" s="55" t="str">
        <f t="shared" si="2"/>
        <v>Baja</v>
      </c>
      <c r="AA37" s="53">
        <f t="shared" si="6"/>
        <v>0.216</v>
      </c>
      <c r="AB37" s="55" t="str">
        <f>IFERROR(IF(AC37="","",IF(AC37&lt;=0.2,"Leve",IF(AC37&lt;=0.4,"Menor",IF(AC37&lt;=0.6,"Moderado",IF(AC37&lt;=0.8,"Mayor","Catastrófico"))))),"")</f>
        <v>Moderado</v>
      </c>
      <c r="AC37" s="53">
        <f>IFERROR(IF(R37="Impacto",(N36-(+N36*U37)),IF(R37="Probabilidad",N36,"")),"")</f>
        <v>0.6</v>
      </c>
      <c r="AD37" s="44" t="str">
        <f t="shared" si="4"/>
        <v>Moderado</v>
      </c>
      <c r="AE37" s="52" t="s">
        <v>62</v>
      </c>
      <c r="AF37" s="57" t="s">
        <v>259</v>
      </c>
      <c r="AG37" s="49" t="s">
        <v>145</v>
      </c>
      <c r="AH37" s="49" t="s">
        <v>137</v>
      </c>
      <c r="AI37" s="56" t="s">
        <v>138</v>
      </c>
      <c r="AJ37" s="136" t="s">
        <v>494</v>
      </c>
      <c r="AK37" s="135" t="s">
        <v>500</v>
      </c>
      <c r="AL37" s="71" t="s">
        <v>595</v>
      </c>
      <c r="AM37" s="43"/>
      <c r="AN37" s="48" t="s">
        <v>69</v>
      </c>
      <c r="AO37" s="58" t="str">
        <f t="shared" si="5"/>
        <v>Subgerente técnico</v>
      </c>
      <c r="AP37" s="58"/>
      <c r="AQ37" s="43"/>
      <c r="AR37" s="43"/>
      <c r="AS37" s="43"/>
      <c r="AT37" s="43"/>
      <c r="AU37" s="43"/>
      <c r="AV37" s="43"/>
      <c r="AW37" s="43"/>
      <c r="AX37" s="43"/>
      <c r="AY37" s="43"/>
      <c r="AZ37" s="43"/>
      <c r="BA37" s="43"/>
      <c r="BB37" s="43"/>
      <c r="BC37" s="43"/>
    </row>
    <row r="38" spans="1:55" ht="147.5" customHeight="1" x14ac:dyDescent="0.3">
      <c r="A38" s="184"/>
      <c r="B38" s="184"/>
      <c r="C38" s="184"/>
      <c r="D38" s="171"/>
      <c r="E38" s="184"/>
      <c r="F38" s="185"/>
      <c r="G38" s="185"/>
      <c r="H38" s="185"/>
      <c r="I38" s="185"/>
      <c r="J38" s="187"/>
      <c r="K38" s="186"/>
      <c r="L38" s="185"/>
      <c r="M38" s="187"/>
      <c r="N38" s="186"/>
      <c r="O38" s="183"/>
      <c r="P38" s="48" t="s">
        <v>260</v>
      </c>
      <c r="Q38" s="58" t="s">
        <v>261</v>
      </c>
      <c r="R38" s="48" t="str">
        <f t="shared" si="1"/>
        <v>Probabilidad</v>
      </c>
      <c r="S38" s="52" t="s">
        <v>57</v>
      </c>
      <c r="T38" s="52" t="s">
        <v>58</v>
      </c>
      <c r="U38" s="53" t="str">
        <f t="shared" si="0"/>
        <v>40%</v>
      </c>
      <c r="V38" s="52" t="s">
        <v>59</v>
      </c>
      <c r="W38" s="52" t="s">
        <v>60</v>
      </c>
      <c r="X38" s="52" t="s">
        <v>61</v>
      </c>
      <c r="Y38" s="54">
        <f>IFERROR(IF(AND(R37="Probabilidad",R38="Probabilidad"),(AA37-(+AA37*U38)),IF(R38="Probabilidad",(K37-(+K37*U38)),IF(R38="Impacto",AA37,""))),"")</f>
        <v>0.12959999999999999</v>
      </c>
      <c r="Z38" s="55" t="str">
        <f t="shared" si="2"/>
        <v>Muy Baja</v>
      </c>
      <c r="AA38" s="53">
        <f t="shared" si="6"/>
        <v>0.12959999999999999</v>
      </c>
      <c r="AB38" s="55" t="str">
        <f t="shared" si="3"/>
        <v>Moderado</v>
      </c>
      <c r="AC38" s="53">
        <f>IFERROR(IF(R38="Impacto",(N36-(+N36*U38)),IF(R38="Probabilidad",N36,"")),"")</f>
        <v>0.6</v>
      </c>
      <c r="AD38" s="44" t="str">
        <f t="shared" si="4"/>
        <v>Moderado</v>
      </c>
      <c r="AE38" s="52" t="s">
        <v>62</v>
      </c>
      <c r="AF38" s="58" t="s">
        <v>262</v>
      </c>
      <c r="AG38" s="49" t="s">
        <v>129</v>
      </c>
      <c r="AH38" s="49" t="s">
        <v>130</v>
      </c>
      <c r="AI38" s="56" t="s">
        <v>119</v>
      </c>
      <c r="AJ38" s="135" t="s">
        <v>556</v>
      </c>
      <c r="AK38" s="135" t="s">
        <v>559</v>
      </c>
      <c r="AL38" s="71" t="s">
        <v>596</v>
      </c>
      <c r="AM38" s="43"/>
      <c r="AN38" s="48" t="s">
        <v>69</v>
      </c>
      <c r="AO38" s="58" t="str">
        <f t="shared" si="5"/>
        <v>Jefe Oficina Asesora Jurídica</v>
      </c>
      <c r="AP38" s="58"/>
      <c r="AQ38" s="43"/>
      <c r="AR38" s="43"/>
      <c r="AS38" s="43"/>
      <c r="AT38" s="43"/>
      <c r="AU38" s="43"/>
      <c r="AV38" s="43"/>
      <c r="AW38" s="43"/>
      <c r="AX38" s="43"/>
      <c r="AY38" s="43"/>
      <c r="AZ38" s="43"/>
      <c r="BA38" s="43"/>
      <c r="BB38" s="43"/>
      <c r="BC38" s="43"/>
    </row>
    <row r="39" spans="1:55" ht="182" customHeight="1" x14ac:dyDescent="0.3">
      <c r="A39" s="170" t="s">
        <v>263</v>
      </c>
      <c r="B39" s="170" t="s">
        <v>264</v>
      </c>
      <c r="C39" s="170" t="s">
        <v>265</v>
      </c>
      <c r="D39" s="48">
        <v>20</v>
      </c>
      <c r="E39" s="42" t="s">
        <v>266</v>
      </c>
      <c r="F39" s="49" t="s">
        <v>267</v>
      </c>
      <c r="G39" s="49" t="s">
        <v>268</v>
      </c>
      <c r="H39" s="42" t="s">
        <v>53</v>
      </c>
      <c r="I39" s="41">
        <v>30</v>
      </c>
      <c r="J39" s="47" t="str">
        <f t="shared" ref="J39" si="50">IF(I39&lt;=0,"",IF(I39&lt;=2,"Muy Baja",IF(I39&lt;=24,"Baja",IF(I39&lt;=500,"Media",IF(I39&lt;=5000,"Alta","Muy Alta")))))</f>
        <v>Media</v>
      </c>
      <c r="K39" s="50">
        <v>0.6</v>
      </c>
      <c r="L39" s="49" t="s">
        <v>142</v>
      </c>
      <c r="M39" s="47" t="s">
        <v>55</v>
      </c>
      <c r="N39" s="50">
        <f t="shared" ref="N39" si="51">IF(M39="","",IF(M39="Leve",0.2,IF(M39="Menor",0.4,IF(M39="Moderado",0.6,IF(M39="Mayor",0.8,IF(M39="Catastrófico",1,))))))</f>
        <v>0.4</v>
      </c>
      <c r="O39" s="51" t="str">
        <f>IF(OR(AND(J39="Muy Baja",M39="Leve"),AND(J39="Muy Baja",M39="Menor"),AND(J39="Baja",M39="Leve")),"Bajo",IF(OR(AND(J39="Muy baja",M39="Moderado"),AND(J39="Baja",M39="Menor"),AND(J39="Baja",M39="Moderado"),AND(J39="Media",M39="Leve"),AND(J39="Media",M39="Menor"),AND(J39="Media",M39="Moderado"),AND(J39="Alta",M39="Leve"),AND(J39="Alta",M39="Menor")),"Moderado",IF(OR(AND(J39="Muy Baja",M39="Mayor"),AND(J39="Baja",M39="Mayor"),AND(J39="Media",M39="Mayor"),AND(J39="Alta",M39="Moderado"),AND(J39="Alta",M39="Mayor"),AND(J39="Muy Alta",M39="Leve"),AND(J39="Muy Alta",M39="Menor"),AND(J39="Muy Alta",M39="Moderado"),AND(J39="Muy Alta",M39="Mayor")),"Alto",IF(OR(AND(J39="Muy Baja",M39="Catastrófico"),AND(J39="Baja",M39="Catastrófico"),AND(J39="Media",M39="Catastrófico"),AND(J39="Alta",M39="Catastrófico"),AND(J39="Muy Alta",M39="Catastrófico")),"Extremo",""))))</f>
        <v>Moderado</v>
      </c>
      <c r="P39" s="48">
        <v>20.100000000000001</v>
      </c>
      <c r="Q39" s="57" t="s">
        <v>269</v>
      </c>
      <c r="R39" s="48" t="str">
        <f t="shared" si="1"/>
        <v>Probabilidad</v>
      </c>
      <c r="S39" s="52" t="s">
        <v>57</v>
      </c>
      <c r="T39" s="52" t="s">
        <v>58</v>
      </c>
      <c r="U39" s="53" t="str">
        <f t="shared" si="0"/>
        <v>40%</v>
      </c>
      <c r="V39" s="52" t="s">
        <v>59</v>
      </c>
      <c r="W39" s="52" t="s">
        <v>60</v>
      </c>
      <c r="X39" s="52" t="s">
        <v>61</v>
      </c>
      <c r="Y39" s="54">
        <f t="shared" ref="Y39" si="52">IFERROR(IF(R39="Probabilidad",(K39-(+K39*U39)),IF(R39="Impacto",K39,"")),"")</f>
        <v>0.36</v>
      </c>
      <c r="Z39" s="55" t="str">
        <f t="shared" si="2"/>
        <v>Baja</v>
      </c>
      <c r="AA39" s="53">
        <f t="shared" si="6"/>
        <v>0.36</v>
      </c>
      <c r="AB39" s="55" t="str">
        <f t="shared" si="3"/>
        <v>Menor</v>
      </c>
      <c r="AC39" s="53">
        <f>IFERROR(IF(R39="Impacto",(N39-(+N39*U39)),IF(R39="Probabilidad",N39,"")),"")</f>
        <v>0.4</v>
      </c>
      <c r="AD39" s="44" t="str">
        <f t="shared" si="4"/>
        <v>Moderado</v>
      </c>
      <c r="AE39" s="52" t="s">
        <v>62</v>
      </c>
      <c r="AF39" s="57" t="s">
        <v>270</v>
      </c>
      <c r="AG39" s="49" t="s">
        <v>129</v>
      </c>
      <c r="AH39" s="49" t="s">
        <v>130</v>
      </c>
      <c r="AI39" s="56" t="s">
        <v>271</v>
      </c>
      <c r="AJ39" s="135" t="s">
        <v>556</v>
      </c>
      <c r="AK39" s="135" t="s">
        <v>561</v>
      </c>
      <c r="AL39" s="71" t="s">
        <v>597</v>
      </c>
      <c r="AM39" s="43"/>
      <c r="AN39" s="48" t="s">
        <v>69</v>
      </c>
      <c r="AO39" s="58" t="str">
        <f t="shared" si="5"/>
        <v>Jefe Oficina Asesora Jurídica</v>
      </c>
      <c r="AP39" s="58"/>
      <c r="AQ39" s="43"/>
      <c r="AR39" s="43"/>
      <c r="AS39" s="43"/>
      <c r="AT39" s="43"/>
      <c r="AU39" s="43"/>
      <c r="AV39" s="43"/>
      <c r="AW39" s="43"/>
      <c r="AX39" s="43"/>
      <c r="AY39" s="43"/>
      <c r="AZ39" s="43"/>
      <c r="BA39" s="43"/>
      <c r="BB39" s="43"/>
      <c r="BC39" s="43"/>
    </row>
    <row r="40" spans="1:55" ht="111.75" customHeight="1" x14ac:dyDescent="0.3">
      <c r="A40" s="170"/>
      <c r="B40" s="170"/>
      <c r="C40" s="170"/>
      <c r="D40" s="171">
        <f>+D39+1</f>
        <v>21</v>
      </c>
      <c r="E40" s="185" t="s">
        <v>272</v>
      </c>
      <c r="F40" s="185" t="s">
        <v>273</v>
      </c>
      <c r="G40" s="189" t="s">
        <v>274</v>
      </c>
      <c r="H40" s="185" t="s">
        <v>53</v>
      </c>
      <c r="I40" s="171">
        <v>30</v>
      </c>
      <c r="J40" s="187" t="str">
        <f t="shared" ref="J40" si="53">IF(I40&lt;=0,"",IF(I40&lt;=2,"Muy Baja",IF(I40&lt;=24,"Baja",IF(I40&lt;=500,"Media",IF(I40&lt;=5000,"Alta","Muy Alta")))))</f>
        <v>Media</v>
      </c>
      <c r="K40" s="186">
        <f>IF(J40="","",IF(J40="Muy Baja",0.2,IF(J40="Baja",0.4,IF(J40="Media",0.6,IF(J40="Alta",0.8,IF(J40="Muy Alta",1,))))))</f>
        <v>0.6</v>
      </c>
      <c r="L40" s="185" t="s">
        <v>106</v>
      </c>
      <c r="M40" s="187" t="s">
        <v>55</v>
      </c>
      <c r="N40" s="186">
        <f t="shared" ref="N40" si="54">IF(M40="","",IF(M40="Leve",0.2,IF(M40="Menor",0.4,IF(M40="Moderado",0.6,IF(M40="Mayor",0.8,IF(M40="Catastrófico",1,))))))</f>
        <v>0.4</v>
      </c>
      <c r="O40" s="183" t="str">
        <f>IF(OR(AND(J40="Muy Baja",M40="Leve"),AND(J40="Muy Baja",M40="Menor"),AND(J40="Baja",M40="Leve")),"Bajo",IF(OR(AND(J40="Muy baja",M40="Moderado"),AND(J40="Baja",M40="Menor"),AND(J40="Baja",M40="Moderado"),AND(J40="Media",M40="Leve"),AND(J40="Media",M40="Menor"),AND(J40="Media",M40="Moderado"),AND(J40="Alta",M40="Leve"),AND(J40="Alta",M40="Menor")),"Moderado",IF(OR(AND(J40="Muy Baja",M40="Mayor"),AND(J40="Baja",M40="Mayor"),AND(J40="Media",M40="Mayor"),AND(J40="Alta",M40="Moderado"),AND(J40="Alta",M40="Mayor"),AND(J40="Muy Alta",M40="Leve"),AND(J40="Muy Alta",M40="Menor"),AND(J40="Muy Alta",M40="Moderado"),AND(J40="Muy Alta",M40="Mayor")),"Alto",IF(OR(AND(J40="Muy Baja",M40="Catastrófico"),AND(J40="Baja",M40="Catastrófico"),AND(J40="Media",M40="Catastrófico"),AND(J40="Alta",M40="Catastrófico"),AND(J40="Muy Alta",M40="Catastrófico")),"Extremo",""))))</f>
        <v>Moderado</v>
      </c>
      <c r="P40" s="48">
        <v>21.1</v>
      </c>
      <c r="Q40" s="151" t="s">
        <v>275</v>
      </c>
      <c r="R40" s="48" t="str">
        <f t="shared" si="1"/>
        <v>Probabilidad</v>
      </c>
      <c r="S40" s="52" t="s">
        <v>57</v>
      </c>
      <c r="T40" s="52" t="s">
        <v>58</v>
      </c>
      <c r="U40" s="53" t="str">
        <f t="shared" si="0"/>
        <v>40%</v>
      </c>
      <c r="V40" s="52" t="s">
        <v>59</v>
      </c>
      <c r="W40" s="52" t="s">
        <v>60</v>
      </c>
      <c r="X40" s="52" t="s">
        <v>61</v>
      </c>
      <c r="Y40" s="54">
        <f>IFERROR(IF(R40="Probabilidad",(K40-(+K40*U40)),IF(R40="Impacto",K40,"")),"")</f>
        <v>0.36</v>
      </c>
      <c r="Z40" s="55" t="str">
        <f t="shared" si="2"/>
        <v>Baja</v>
      </c>
      <c r="AA40" s="53">
        <f t="shared" si="6"/>
        <v>0.36</v>
      </c>
      <c r="AB40" s="55" t="str">
        <f>IFERROR(IF(AC40="","",IF(AC40&lt;=0.2,"Leve",IF(AC40&lt;=0.4,"Menor",IF(AC40&lt;=0.6,"Moderado",IF(AC40&lt;=0.8,"Mayor","Catastrófico"))))),"")</f>
        <v>Menor</v>
      </c>
      <c r="AC40" s="53">
        <f>IFERROR(IF(R40="Impacto",(N40-(+N40*U40)),IF(R40="Probabilidad",N40,"")),"")</f>
        <v>0.4</v>
      </c>
      <c r="AD40" s="44" t="str">
        <f t="shared" ref="AD40:AD42" si="55">IFERROR(IF(OR(AND(Z40="Muy Baja",AB40="Leve"),AND(Z40="Muy Baja",AB40="Menor"),AND(Z40="Baja",AB40="Leve")),"Bajo",IF(OR(AND(Z40="Muy baja",AB40="Moderado"),AND(Z40="Baja",AB40="Menor"),AND(Z40="Baja",AB40="Moderado"),AND(Z40="Media",AB40="Leve"),AND(Z40="Media",AB40="Menor"),AND(Z40="Media",AB40="Moderado"),AND(Z40="Alta",AB40="Leve"),AND(Z40="Alta",AB40="Menor")),"Moderado",IF(OR(AND(Z40="Muy Baja",AB40="Mayor"),AND(Z40="Baja",AB40="Mayor"),AND(Z40="Media",AB40="Mayor"),AND(Z40="Alta",AB40="Moderado"),AND(Z40="Alta",AB40="Mayor"),AND(Z40="Muy Alta",AB40="Leve"),AND(Z40="Muy Alta",AB40="Menor"),AND(Z40="Muy Alta",AB40="Moderado"),AND(Z40="Muy Alta",AB40="Mayor")),"Alto",IF(OR(AND(Z40="Muy Baja",AB40="Catastrófico"),AND(Z40="Baja",AB40="Catastrófico"),AND(Z40="Media",AB40="Catastrófico"),AND(Z40="Alta",AB40="Catastrófico"),AND(Z40="Muy Alta",AB40="Catastrófico")),"Extremo","")))),"")</f>
        <v>Moderado</v>
      </c>
      <c r="AE40" s="52" t="s">
        <v>62</v>
      </c>
      <c r="AF40" s="153" t="s">
        <v>276</v>
      </c>
      <c r="AG40" s="49" t="s">
        <v>129</v>
      </c>
      <c r="AH40" s="49" t="s">
        <v>130</v>
      </c>
      <c r="AI40" s="56" t="s">
        <v>119</v>
      </c>
      <c r="AJ40" s="135" t="s">
        <v>553</v>
      </c>
      <c r="AK40" s="135" t="s">
        <v>554</v>
      </c>
      <c r="AL40" s="71" t="s">
        <v>598</v>
      </c>
      <c r="AM40" s="74"/>
      <c r="AN40" s="48" t="s">
        <v>69</v>
      </c>
      <c r="AO40" s="58" t="str">
        <f t="shared" si="5"/>
        <v>Jefe Oficina Asesora Jurídica</v>
      </c>
      <c r="AP40" s="58"/>
      <c r="AQ40" s="74"/>
      <c r="AR40" s="74"/>
      <c r="AS40" s="74"/>
      <c r="AT40" s="74"/>
      <c r="AU40" s="74"/>
      <c r="AV40" s="74"/>
      <c r="AW40" s="74"/>
      <c r="AX40" s="74"/>
      <c r="AY40" s="74"/>
      <c r="AZ40" s="74"/>
      <c r="BA40" s="74"/>
      <c r="BB40" s="74"/>
      <c r="BC40" s="74"/>
    </row>
    <row r="41" spans="1:55" ht="131.15" customHeight="1" x14ac:dyDescent="0.3">
      <c r="A41" s="170"/>
      <c r="B41" s="170"/>
      <c r="C41" s="170"/>
      <c r="D41" s="184"/>
      <c r="E41" s="184"/>
      <c r="F41" s="184"/>
      <c r="G41" s="190"/>
      <c r="H41" s="184"/>
      <c r="I41" s="184"/>
      <c r="J41" s="184"/>
      <c r="K41" s="184"/>
      <c r="L41" s="184"/>
      <c r="M41" s="184"/>
      <c r="N41" s="186"/>
      <c r="O41" s="184"/>
      <c r="P41" s="48">
        <v>21.2</v>
      </c>
      <c r="Q41" s="152" t="s">
        <v>277</v>
      </c>
      <c r="R41" s="48" t="str">
        <f t="shared" si="1"/>
        <v>Probabilidad</v>
      </c>
      <c r="S41" s="52" t="s">
        <v>57</v>
      </c>
      <c r="T41" s="52" t="s">
        <v>58</v>
      </c>
      <c r="U41" s="53" t="str">
        <f t="shared" si="0"/>
        <v>40%</v>
      </c>
      <c r="V41" s="52" t="s">
        <v>59</v>
      </c>
      <c r="W41" s="52" t="s">
        <v>60</v>
      </c>
      <c r="X41" s="52" t="s">
        <v>61</v>
      </c>
      <c r="Y41" s="54">
        <f>IFERROR(IF(AND(R40="Probabilidad",R41="Probabilidad"),(AA40-(+AA40*U41)),IF(R41="Probabilidad",(K40-(+K40*U41)),IF(R41="Impacto",AA40,""))),"")</f>
        <v>0.216</v>
      </c>
      <c r="Z41" s="55" t="str">
        <f t="shared" si="2"/>
        <v>Baja</v>
      </c>
      <c r="AA41" s="53">
        <f t="shared" si="6"/>
        <v>0.216</v>
      </c>
      <c r="AB41" s="55" t="str">
        <f t="shared" ref="AB41:AB42" si="56">IFERROR(IF(AC41="","",IF(AC41&lt;=0.2,"Leve",IF(AC41&lt;=0.4,"Menor",IF(AC41&lt;=0.6,"Moderado",IF(AC41&lt;=0.8,"Mayor","Catastrófico"))))),"")</f>
        <v>Leve</v>
      </c>
      <c r="AC41" s="53">
        <f t="shared" ref="AC41:AC49" si="57">IFERROR(IF(R41="Impacto",(N41-(+N41*U41)),IF(R41="Probabilidad",N41,"")),"")</f>
        <v>0</v>
      </c>
      <c r="AD41" s="44" t="str">
        <f t="shared" si="55"/>
        <v>Bajo</v>
      </c>
      <c r="AE41" s="52" t="s">
        <v>62</v>
      </c>
      <c r="AF41" s="152" t="s">
        <v>278</v>
      </c>
      <c r="AG41" s="49" t="s">
        <v>129</v>
      </c>
      <c r="AH41" s="49" t="s">
        <v>130</v>
      </c>
      <c r="AI41" s="56" t="s">
        <v>119</v>
      </c>
      <c r="AJ41" s="135" t="s">
        <v>563</v>
      </c>
      <c r="AK41" s="135" t="s">
        <v>562</v>
      </c>
      <c r="AL41" s="71" t="s">
        <v>599</v>
      </c>
      <c r="AM41" s="43"/>
      <c r="AN41" s="48" t="s">
        <v>69</v>
      </c>
      <c r="AO41" s="58" t="str">
        <f t="shared" si="5"/>
        <v>Jefe Oficina Asesora Jurídica</v>
      </c>
      <c r="AP41" s="58"/>
      <c r="AQ41" s="43"/>
      <c r="AR41" s="43"/>
      <c r="AS41" s="43"/>
      <c r="AT41" s="43"/>
      <c r="AU41" s="43"/>
      <c r="AV41" s="43"/>
      <c r="AW41" s="43"/>
      <c r="AX41" s="43"/>
      <c r="AY41" s="43"/>
      <c r="AZ41" s="43"/>
      <c r="BA41" s="43"/>
      <c r="BB41" s="43"/>
      <c r="BC41" s="43"/>
    </row>
    <row r="42" spans="1:55" ht="297.5" customHeight="1" x14ac:dyDescent="0.3">
      <c r="A42" s="170" t="s">
        <v>279</v>
      </c>
      <c r="B42" s="170" t="s">
        <v>280</v>
      </c>
      <c r="C42" s="170" t="s">
        <v>281</v>
      </c>
      <c r="D42" s="171">
        <f>+D40+1</f>
        <v>22</v>
      </c>
      <c r="E42" s="49" t="s">
        <v>282</v>
      </c>
      <c r="F42" s="49" t="s">
        <v>283</v>
      </c>
      <c r="G42" s="49" t="s">
        <v>284</v>
      </c>
      <c r="H42" s="49" t="s">
        <v>53</v>
      </c>
      <c r="I42" s="48">
        <v>365</v>
      </c>
      <c r="J42" s="47" t="str">
        <f>IF(I42&lt;=0,"",IF(I42&lt;=2,"Muy Baja",IF(I42&lt;=24,"Baja",IF(I42&lt;=500,"Media",IF(I42&lt;=5000,"Alta","Muy Alta")))))</f>
        <v>Media</v>
      </c>
      <c r="K42" s="50">
        <v>1</v>
      </c>
      <c r="L42" s="49" t="s">
        <v>54</v>
      </c>
      <c r="M42" s="47" t="s">
        <v>135</v>
      </c>
      <c r="N42" s="50">
        <f>IF(M42="","",IF(M42="Leve",0.2,IF(M42="Menor",0.4,IF(M42="Moderado",0.6,IF(M42="Mayor",0.8,IF(M42="Catastrófico",1,))))))</f>
        <v>0.6</v>
      </c>
      <c r="O42" s="51" t="str">
        <f>IF(OR(AND(J42="Muy Baja",M42="Leve"),AND(J42="Muy Baja",M42="Menor"),AND(J42="Baja",M42="Leve")),"Bajo",IF(OR(AND(J42="Muy baja",M42="Moderado"),AND(J42="Baja",M42="Menor"),AND(J42="Baja",M42="Moderado"),AND(J42="Media",M42="Leve"),AND(J42="Media",M42="Menor"),AND(J42="Media",M42="Moderado"),AND(J42="Alta",M42="Leve"),AND(J42="Alta",M42="Menor")),"Moderado",IF(OR(AND(J42="Muy Baja",M42="Mayor"),AND(J42="Baja",M42="Mayor"),AND(J42="Media",M42="Mayor"),AND(J42="Alta",M42="Moderado"),AND(J42="Alta",M42="Mayor"),AND(J42="Muy Alta",M42="Leve"),AND(J42="Muy Alta",M42="Menor"),AND(J42="Muy Alta",M42="Moderado"),AND(J42="Muy Alta",M42="Mayor")),"Alto",IF(OR(AND(J42="Muy Baja",M42="Catastrófico"),AND(J42="Baja",M42="Catastrófico"),AND(J42="Media",M42="Catastrófico"),AND(J42="Alta",M42="Catastrófico"),AND(J42="Muy Alta",M42="Catastrófico")),"Extremo",""))))</f>
        <v>Moderado</v>
      </c>
      <c r="P42" s="48">
        <v>22.1</v>
      </c>
      <c r="Q42" s="57" t="s">
        <v>285</v>
      </c>
      <c r="R42" s="48" t="str">
        <f t="shared" ref="R42" si="58">IF(OR(S42="Preventivo",S42="Detectivo"),"Probabilidad",IF(S42="Correctivo","Impacto",""))</f>
        <v>Probabilidad</v>
      </c>
      <c r="S42" s="52" t="s">
        <v>57</v>
      </c>
      <c r="T42" s="52" t="s">
        <v>58</v>
      </c>
      <c r="U42" s="53" t="str">
        <f t="shared" ref="U42" si="59">IF(AND(S42="Preventivo",T42="Automático"),"50%",IF(AND(S42="Preventivo",T42="Manual"),"40%",IF(AND(S42="Detectivo",T42="Automático"),"40%",IF(AND(S42="Detectivo",T42="Manual"),"30%",IF(AND(S42="Correctivo",T42="Automático"),"35%",IF(AND(S42="Correctivo",T42="Manual"),"25%",""))))))</f>
        <v>40%</v>
      </c>
      <c r="V42" s="52" t="s">
        <v>59</v>
      </c>
      <c r="W42" s="52" t="s">
        <v>60</v>
      </c>
      <c r="X42" s="52" t="s">
        <v>61</v>
      </c>
      <c r="Y42" s="54">
        <f>IFERROR(IF(R42="Probabilidad",(K42-(+K42*U42)),IF(R42="Impacto",K42,"")),"")</f>
        <v>0.6</v>
      </c>
      <c r="Z42" s="55" t="str">
        <f t="shared" ref="Z42" si="60">IFERROR(IF(Y42="","",IF(Y42&lt;=0.2,"Muy Baja",IF(Y42&lt;=0.4,"Baja",IF(Y42&lt;=0.6,"Media",IF(Y42&lt;=0.8,"Alta","Muy Alta"))))),"")</f>
        <v>Media</v>
      </c>
      <c r="AA42" s="53">
        <f>+Y42</f>
        <v>0.6</v>
      </c>
      <c r="AB42" s="55" t="str">
        <f t="shared" si="56"/>
        <v>Moderado</v>
      </c>
      <c r="AC42" s="53">
        <f>IFERROR(IF(R42="Impacto",(N42-(+N42*U42)),IF(R42="Probabilidad",N42,"")),"")</f>
        <v>0.6</v>
      </c>
      <c r="AD42" s="44" t="str">
        <f t="shared" si="55"/>
        <v>Moderado</v>
      </c>
      <c r="AE42" s="52" t="s">
        <v>62</v>
      </c>
      <c r="AF42" s="57" t="s">
        <v>286</v>
      </c>
      <c r="AG42" s="49" t="s">
        <v>97</v>
      </c>
      <c r="AH42" s="49" t="s">
        <v>287</v>
      </c>
      <c r="AI42" s="71" t="s">
        <v>288</v>
      </c>
      <c r="AJ42" s="134" t="s">
        <v>289</v>
      </c>
      <c r="AK42" s="134" t="s">
        <v>489</v>
      </c>
      <c r="AL42" s="71" t="s">
        <v>600</v>
      </c>
      <c r="AM42" s="43"/>
      <c r="AN42" s="133" t="s">
        <v>69</v>
      </c>
      <c r="AO42" s="58" t="str">
        <f t="shared" si="5"/>
        <v>Responsable de Atención al Usuario</v>
      </c>
      <c r="AP42" s="58" t="s">
        <v>521</v>
      </c>
      <c r="AQ42" s="43"/>
      <c r="AR42" s="43"/>
      <c r="AS42" s="43"/>
      <c r="AT42" s="43"/>
      <c r="AU42" s="43"/>
      <c r="AV42" s="43"/>
      <c r="AW42" s="43"/>
      <c r="AX42" s="43"/>
      <c r="AY42" s="43"/>
      <c r="AZ42" s="43"/>
      <c r="BA42" s="43"/>
      <c r="BB42" s="43"/>
      <c r="BC42" s="43"/>
    </row>
    <row r="43" spans="1:55" ht="388" customHeight="1" x14ac:dyDescent="0.3">
      <c r="A43" s="170"/>
      <c r="B43" s="170"/>
      <c r="C43" s="170"/>
      <c r="D43" s="171"/>
      <c r="E43" s="185" t="s">
        <v>290</v>
      </c>
      <c r="F43" s="185" t="s">
        <v>291</v>
      </c>
      <c r="G43" s="185" t="s">
        <v>292</v>
      </c>
      <c r="H43" s="185" t="s">
        <v>53</v>
      </c>
      <c r="I43" s="171">
        <v>365</v>
      </c>
      <c r="J43" s="187" t="str">
        <f>IF(I43&lt;=0,"",IF(I43&lt;=2,"Muy Baja",IF(I43&lt;=24,"Baja",IF(I43&lt;=500,"Media",IF(I43&lt;=5000,"Alta","Muy Alta")))))</f>
        <v>Media</v>
      </c>
      <c r="K43" s="186">
        <v>0.7</v>
      </c>
      <c r="L43" s="185" t="s">
        <v>54</v>
      </c>
      <c r="M43" s="187" t="s">
        <v>135</v>
      </c>
      <c r="N43" s="186">
        <f>IF(M43="","",IF(M43="Leve",0.2,IF(M43="Menor",0.4,IF(M43="Moderado",0.6,IF(M43="Mayor",0.8,IF(M43="Catastrófico",1,))))))</f>
        <v>0.6</v>
      </c>
      <c r="O43" s="183" t="str">
        <f>IF(OR(AND(J43="Muy Baja",M43="Leve"),AND(J43="Muy Baja",M43="Menor"),AND(J43="Baja",M43="Leve")),"Bajo",IF(OR(AND(J43="Muy baja",M43="Moderado"),AND(J43="Baja",M43="Menor"),AND(J43="Baja",M43="Moderado"),AND(J43="Media",M43="Leve"),AND(J43="Media",M43="Menor"),AND(J43="Media",M43="Moderado"),AND(J43="Alta",M43="Leve"),AND(J43="Alta",M43="Menor")),"Moderado",IF(OR(AND(J43="Muy Baja",M43="Mayor"),AND(J43="Baja",M43="Mayor"),AND(J43="Media",M43="Mayor"),AND(J43="Alta",M43="Moderado"),AND(J43="Alta",M43="Mayor"),AND(J43="Muy Alta",M43="Leve"),AND(J43="Muy Alta",M43="Menor"),AND(J43="Muy Alta",M43="Moderado"),AND(J43="Muy Alta",M43="Mayor")),"Alto",IF(OR(AND(J43="Muy Baja",M43="Catastrófico"),AND(J43="Baja",M43="Catastrófico"),AND(J43="Media",M43="Catastrófico"),AND(J43="Alta",M43="Catastrófico"),AND(J43="Muy Alta",M43="Catastrófico")),"Extremo",""))))</f>
        <v>Moderado</v>
      </c>
      <c r="P43" s="48">
        <v>22.2</v>
      </c>
      <c r="Q43" s="57" t="s">
        <v>293</v>
      </c>
      <c r="R43" s="48" t="str">
        <f t="shared" si="1"/>
        <v>Probabilidad</v>
      </c>
      <c r="S43" s="52" t="s">
        <v>57</v>
      </c>
      <c r="T43" s="52" t="s">
        <v>58</v>
      </c>
      <c r="U43" s="53" t="str">
        <f t="shared" si="0"/>
        <v>40%</v>
      </c>
      <c r="V43" s="52" t="s">
        <v>59</v>
      </c>
      <c r="W43" s="52" t="s">
        <v>60</v>
      </c>
      <c r="X43" s="52" t="s">
        <v>61</v>
      </c>
      <c r="Y43" s="54">
        <f>IFERROR(IF(R43="Probabilidad",(K43-(+K43*U43)),IF(R43="Impacto",K43,"")),"")</f>
        <v>0.42</v>
      </c>
      <c r="Z43" s="55" t="str">
        <f t="shared" si="2"/>
        <v>Media</v>
      </c>
      <c r="AA43" s="53">
        <f>+Y43</f>
        <v>0.42</v>
      </c>
      <c r="AB43" s="55" t="str">
        <f t="shared" si="3"/>
        <v>Moderado</v>
      </c>
      <c r="AC43" s="53">
        <f>IFERROR(IF(R43="Impacto",(N43-(+N43*U43)),IF(R43="Probabilidad",N43,"")),"")</f>
        <v>0.6</v>
      </c>
      <c r="AD43" s="44" t="str">
        <f t="shared" si="4"/>
        <v>Moderado</v>
      </c>
      <c r="AE43" s="52" t="s">
        <v>62</v>
      </c>
      <c r="AF43" s="57" t="s">
        <v>294</v>
      </c>
      <c r="AG43" s="49" t="s">
        <v>97</v>
      </c>
      <c r="AH43" s="49" t="s">
        <v>118</v>
      </c>
      <c r="AI43" s="71" t="s">
        <v>288</v>
      </c>
      <c r="AJ43" s="148" t="s">
        <v>533</v>
      </c>
      <c r="AK43" s="148" t="s">
        <v>541</v>
      </c>
      <c r="AL43" s="166" t="s">
        <v>601</v>
      </c>
      <c r="AM43" s="43"/>
      <c r="AN43" s="48" t="s">
        <v>69</v>
      </c>
      <c r="AO43" s="58" t="str">
        <f t="shared" si="5"/>
        <v>Responsable TIC</v>
      </c>
      <c r="AP43" s="58"/>
      <c r="AQ43" s="43"/>
      <c r="AR43" s="43"/>
      <c r="AS43" s="43"/>
      <c r="AT43" s="43"/>
      <c r="AU43" s="43"/>
      <c r="AV43" s="43"/>
      <c r="AW43" s="43"/>
      <c r="AX43" s="43"/>
      <c r="AY43" s="43"/>
      <c r="AZ43" s="43"/>
      <c r="BA43" s="43"/>
      <c r="BB43" s="43"/>
      <c r="BC43" s="43"/>
    </row>
    <row r="44" spans="1:55" ht="129.5" customHeight="1" x14ac:dyDescent="0.3">
      <c r="A44" s="170"/>
      <c r="B44" s="170"/>
      <c r="C44" s="170"/>
      <c r="D44" s="171"/>
      <c r="E44" s="184"/>
      <c r="F44" s="184"/>
      <c r="G44" s="184"/>
      <c r="H44" s="184"/>
      <c r="I44" s="184"/>
      <c r="J44" s="184"/>
      <c r="K44" s="184"/>
      <c r="L44" s="184"/>
      <c r="M44" s="184"/>
      <c r="N44" s="184"/>
      <c r="O44" s="184"/>
      <c r="P44" s="48">
        <v>22.3</v>
      </c>
      <c r="Q44" s="58" t="s">
        <v>295</v>
      </c>
      <c r="R44" s="48" t="str">
        <f t="shared" si="1"/>
        <v>Probabilidad</v>
      </c>
      <c r="S44" s="52" t="s">
        <v>57</v>
      </c>
      <c r="T44" s="52" t="s">
        <v>58</v>
      </c>
      <c r="U44" s="53" t="str">
        <f t="shared" si="0"/>
        <v>40%</v>
      </c>
      <c r="V44" s="52" t="s">
        <v>59</v>
      </c>
      <c r="W44" s="52" t="s">
        <v>60</v>
      </c>
      <c r="X44" s="52" t="s">
        <v>61</v>
      </c>
      <c r="Y44" s="54" t="str">
        <f>IFERROR(IF(AND(#REF!="Probabilidad",R44="Probabilidad"),(#REF!-(+#REF!*U44)),IF(AND(#REF!="Impacto",R44="Probabilidad"),(AA43-(+AA43*U44)),IF(R44="Impacto",#REF!,""))),"")</f>
        <v/>
      </c>
      <c r="Z44" s="55" t="str">
        <f>IFERROR(IF(#REF!="","",IF(#REF!&lt;=0.2,"Muy Baja",IF(#REF!&lt;=0.4,"Baja",IF(#REF!&lt;=0.6,"Media",IF(#REF!&lt;=0.8,"Alta","Muy Alta"))))),"")</f>
        <v/>
      </c>
      <c r="AA44" s="53" t="e">
        <f>+#REF!</f>
        <v>#REF!</v>
      </c>
      <c r="AB44" s="55" t="str">
        <f t="shared" si="3"/>
        <v>Moderado</v>
      </c>
      <c r="AC44" s="53">
        <f>IFERROR(IF(R44="Impacto",(N43-(+N43*U44)),IF(R44="Probabilidad",N43,"")),"")</f>
        <v>0.6</v>
      </c>
      <c r="AD44" s="44" t="str">
        <f t="shared" si="4"/>
        <v/>
      </c>
      <c r="AE44" s="52" t="s">
        <v>62</v>
      </c>
      <c r="AF44" s="58" t="s">
        <v>296</v>
      </c>
      <c r="AG44" s="49" t="s">
        <v>129</v>
      </c>
      <c r="AH44" s="49" t="s">
        <v>130</v>
      </c>
      <c r="AI44" s="56" t="s">
        <v>66</v>
      </c>
      <c r="AJ44" s="135" t="s">
        <v>565</v>
      </c>
      <c r="AK44" s="135" t="s">
        <v>566</v>
      </c>
      <c r="AL44" s="71" t="s">
        <v>603</v>
      </c>
      <c r="AM44" s="43"/>
      <c r="AN44" s="48" t="s">
        <v>69</v>
      </c>
      <c r="AO44" s="58" t="str">
        <f t="shared" si="5"/>
        <v>Jefe Oficina Asesora Jurídica</v>
      </c>
      <c r="AP44" s="58"/>
      <c r="AQ44" s="43"/>
      <c r="AR44" s="43"/>
      <c r="AS44" s="43"/>
      <c r="AT44" s="43"/>
      <c r="AU44" s="43"/>
      <c r="AV44" s="43"/>
      <c r="AW44" s="43"/>
      <c r="AX44" s="43"/>
    </row>
    <row r="45" spans="1:55" ht="208" customHeight="1" x14ac:dyDescent="0.3">
      <c r="A45" s="170" t="s">
        <v>297</v>
      </c>
      <c r="B45" s="170" t="s">
        <v>298</v>
      </c>
      <c r="C45" s="170" t="s">
        <v>299</v>
      </c>
      <c r="D45" s="48">
        <f>+D42+1</f>
        <v>23</v>
      </c>
      <c r="E45" s="57" t="s">
        <v>300</v>
      </c>
      <c r="F45" s="57" t="s">
        <v>301</v>
      </c>
      <c r="G45" s="57" t="s">
        <v>302</v>
      </c>
      <c r="H45" s="49" t="s">
        <v>53</v>
      </c>
      <c r="I45" s="48">
        <v>365</v>
      </c>
      <c r="J45" s="47" t="str">
        <f t="shared" ref="J45:J47" si="61">IF(I45&lt;=0,"",IF(I45&lt;=2,"Muy Baja",IF(I45&lt;=24,"Baja",IF(I45&lt;=500,"Media",IF(I45&lt;=5000,"Alta","Muy Alta")))))</f>
        <v>Media</v>
      </c>
      <c r="K45" s="50">
        <f t="shared" ref="K45:K47" si="62">IF(J45="","",IF(J45="Muy Baja",0.2,IF(J45="Baja",0.4,IF(J45="Media",0.6,IF(J45="Alta",0.8,IF(J45="Muy Alta",1,))))))</f>
        <v>0.6</v>
      </c>
      <c r="L45" s="49" t="s">
        <v>54</v>
      </c>
      <c r="M45" s="47" t="s">
        <v>55</v>
      </c>
      <c r="N45" s="50">
        <f>IF(M45="","",IF(M45="Leve",0.2,IF(M45="Menor",0.4,IF(M45="Moderado",0.6,IF(M45="Mayor",0.8,IF(M45="Catastrófico",1,))))))</f>
        <v>0.4</v>
      </c>
      <c r="O45" s="51" t="str">
        <f>IF(OR(AND(J45="Muy Baja",M45="Leve"),AND(J45="Muy Baja",M45="Menor"),AND(J45="Baja",M45="Leve")),"Bajo",IF(OR(AND(J45="Muy baja",M45="Moderado"),AND(J45="Baja",M45="Menor"),AND(J45="Baja",M45="Moderado"),AND(J45="Media",M45="Leve"),AND(J45="Media",M45="Menor"),AND(J45="Media",M45="Moderado"),AND(J45="Alta",M45="Leve"),AND(J45="Alta",M45="Menor")),"Moderado",IF(OR(AND(J45="Muy Baja",M45="Mayor"),AND(J45="Baja",M45="Mayor"),AND(J45="Media",M45="Mayor"),AND(J45="Alta",M45="Moderado"),AND(J45="Alta",M45="Mayor"),AND(J45="Muy Alta",M45="Leve"),AND(J45="Muy Alta",M45="Menor"),AND(J45="Muy Alta",M45="Moderado"),AND(J45="Muy Alta",M45="Mayor")),"Alto",IF(OR(AND(J45="Muy Baja",M45="Catastrófico"),AND(J45="Baja",M45="Catastrófico"),AND(J45="Media",M45="Catastrófico"),AND(J45="Alta",M45="Catastrófico"),AND(J45="Muy Alta",M45="Catastrófico")),"Extremo",""))))</f>
        <v>Moderado</v>
      </c>
      <c r="P45" s="48">
        <v>23.1</v>
      </c>
      <c r="Q45" s="58" t="s">
        <v>303</v>
      </c>
      <c r="R45" s="48" t="str">
        <f t="shared" si="1"/>
        <v>Probabilidad</v>
      </c>
      <c r="S45" s="52" t="s">
        <v>57</v>
      </c>
      <c r="T45" s="52" t="s">
        <v>58</v>
      </c>
      <c r="U45" s="53">
        <v>0.4</v>
      </c>
      <c r="V45" s="52" t="s">
        <v>59</v>
      </c>
      <c r="W45" s="52" t="s">
        <v>60</v>
      </c>
      <c r="X45" s="52" t="s">
        <v>61</v>
      </c>
      <c r="Y45" s="54">
        <f>IFERROR(IF(R45="Probabilidad",(K45-(+K45*U45)),IF(R45="Impacto",K45,"")),"")</f>
        <v>0.36</v>
      </c>
      <c r="Z45" s="55" t="str">
        <f t="shared" ref="Z45:Z46" si="63">IFERROR(IF(Y45="","",IF(Y45&lt;=0.2,"Muy Baja",IF(Y45&lt;=0.4,"Baja",IF(Y45&lt;=0.6,"Media",IF(Y45&lt;=0.8,"Alta","Muy Alta"))))),"")</f>
        <v>Baja</v>
      </c>
      <c r="AA45" s="53">
        <f t="shared" ref="AA45:AA54" si="64">+Y45</f>
        <v>0.36</v>
      </c>
      <c r="AB45" s="55" t="str">
        <f t="shared" si="3"/>
        <v>Menor</v>
      </c>
      <c r="AC45" s="53">
        <f t="shared" si="57"/>
        <v>0.4</v>
      </c>
      <c r="AD45" s="44" t="str">
        <f t="shared" si="4"/>
        <v>Moderado</v>
      </c>
      <c r="AE45" s="52" t="s">
        <v>62</v>
      </c>
      <c r="AF45" s="57" t="s">
        <v>304</v>
      </c>
      <c r="AG45" s="49" t="s">
        <v>97</v>
      </c>
      <c r="AH45" s="49" t="s">
        <v>305</v>
      </c>
      <c r="AI45" s="56" t="s">
        <v>138</v>
      </c>
      <c r="AJ45" s="148" t="s">
        <v>510</v>
      </c>
      <c r="AK45" s="135" t="s">
        <v>522</v>
      </c>
      <c r="AL45" s="71" t="s">
        <v>604</v>
      </c>
      <c r="AM45" s="43"/>
      <c r="AN45" s="48" t="s">
        <v>69</v>
      </c>
      <c r="AO45" s="58" t="str">
        <f t="shared" si="5"/>
        <v>Responsable de Presupuesto</v>
      </c>
      <c r="AP45" s="58"/>
      <c r="AQ45" s="43"/>
      <c r="AR45" s="43"/>
      <c r="AS45" s="43"/>
      <c r="AT45" s="43"/>
      <c r="AU45" s="43"/>
      <c r="AV45" s="43"/>
      <c r="AW45" s="43"/>
      <c r="AX45" s="43"/>
    </row>
    <row r="46" spans="1:55" ht="178" customHeight="1" x14ac:dyDescent="0.3">
      <c r="A46" s="184"/>
      <c r="B46" s="184"/>
      <c r="C46" s="184"/>
      <c r="D46" s="48">
        <f>+D45+1</f>
        <v>24</v>
      </c>
      <c r="E46" s="49" t="s">
        <v>306</v>
      </c>
      <c r="F46" s="57" t="s">
        <v>307</v>
      </c>
      <c r="G46" s="58" t="s">
        <v>308</v>
      </c>
      <c r="H46" s="49" t="s">
        <v>53</v>
      </c>
      <c r="I46" s="48">
        <v>365</v>
      </c>
      <c r="J46" s="47" t="str">
        <f t="shared" si="61"/>
        <v>Media</v>
      </c>
      <c r="K46" s="50">
        <f t="shared" si="62"/>
        <v>0.6</v>
      </c>
      <c r="L46" s="49" t="s">
        <v>142</v>
      </c>
      <c r="M46" s="47" t="s">
        <v>55</v>
      </c>
      <c r="N46" s="50">
        <v>0.6</v>
      </c>
      <c r="O46" s="51" t="str">
        <f>IF(OR(AND(J46="Muy Baja",M46="Leve"),AND(J46="Muy Baja",M46="Menor"),AND(J46="Baja",M46="Leve")),"Bajo",IF(OR(AND(J46="Muy baja",M46="Moderado"),AND(J46="Baja",M46="Menor"),AND(J46="Baja",M46="Moderado"),AND(J46="Media",M46="Leve"),AND(J46="Media",M46="Menor"),AND(J46="Media",M46="Moderado"),AND(J46="Alta",M46="Leve"),AND(J46="Alta",M46="Menor")),"Moderado",IF(OR(AND(J46="Muy Baja",M46="Mayor"),AND(J46="Baja",M46="Mayor"),AND(J46="Media",M46="Mayor"),AND(J46="Alta",M46="Moderado"),AND(J46="Alta",M46="Mayor"),AND(J46="Muy Alta",M46="Leve"),AND(J46="Muy Alta",M46="Menor"),AND(J46="Muy Alta",M46="Moderado"),AND(J46="Muy Alta",M46="Mayor")),"Alto",IF(OR(AND(J46="Muy Baja",M46="Catastrófico"),AND(J46="Baja",M46="Catastrófico"),AND(J46="Media",M46="Catastrófico"),AND(J46="Alta",M46="Catastrófico"),AND(J46="Muy Alta",M46="Catastrófico")),"Extremo",""))))</f>
        <v>Moderado</v>
      </c>
      <c r="P46" s="48">
        <v>24.1</v>
      </c>
      <c r="Q46" s="58" t="s">
        <v>309</v>
      </c>
      <c r="R46" s="48" t="str">
        <f t="shared" si="1"/>
        <v>Probabilidad</v>
      </c>
      <c r="S46" s="52" t="s">
        <v>57</v>
      </c>
      <c r="T46" s="52" t="s">
        <v>58</v>
      </c>
      <c r="U46" s="53">
        <v>0.4</v>
      </c>
      <c r="V46" s="52" t="s">
        <v>59</v>
      </c>
      <c r="W46" s="52" t="s">
        <v>60</v>
      </c>
      <c r="X46" s="52" t="s">
        <v>61</v>
      </c>
      <c r="Y46" s="54">
        <f>IFERROR(IF(R46="Probabilidad",(K46-(+K46*U46)),IF(R46="Impacto",K46,"")),"")</f>
        <v>0.36</v>
      </c>
      <c r="Z46" s="55" t="str">
        <f t="shared" si="63"/>
        <v>Baja</v>
      </c>
      <c r="AA46" s="53">
        <f t="shared" si="64"/>
        <v>0.36</v>
      </c>
      <c r="AB46" s="55" t="str">
        <f t="shared" si="3"/>
        <v>Moderado</v>
      </c>
      <c r="AC46" s="53">
        <f t="shared" si="57"/>
        <v>0.6</v>
      </c>
      <c r="AD46" s="44" t="str">
        <f t="shared" si="4"/>
        <v>Moderado</v>
      </c>
      <c r="AE46" s="52" t="s">
        <v>62</v>
      </c>
      <c r="AF46" s="57" t="s">
        <v>310</v>
      </c>
      <c r="AG46" s="49" t="s">
        <v>97</v>
      </c>
      <c r="AH46" s="49" t="s">
        <v>311</v>
      </c>
      <c r="AI46" s="56" t="s">
        <v>119</v>
      </c>
      <c r="AJ46" s="149" t="s">
        <v>511</v>
      </c>
      <c r="AK46" s="135" t="s">
        <v>523</v>
      </c>
      <c r="AL46" s="71" t="s">
        <v>605</v>
      </c>
      <c r="AM46" s="43"/>
      <c r="AN46" s="48" t="s">
        <v>69</v>
      </c>
      <c r="AO46" s="58" t="str">
        <f t="shared" si="5"/>
        <v>Responsable de contabilidad</v>
      </c>
      <c r="AP46" s="58"/>
      <c r="AQ46" s="43"/>
      <c r="AR46" s="43"/>
      <c r="AS46" s="43"/>
      <c r="AT46" s="43"/>
      <c r="AU46" s="43"/>
      <c r="AV46" s="43"/>
      <c r="AW46" s="43"/>
      <c r="AX46" s="43"/>
    </row>
    <row r="47" spans="1:55" ht="177" customHeight="1" x14ac:dyDescent="0.3">
      <c r="A47" s="184"/>
      <c r="B47" s="184"/>
      <c r="C47" s="184"/>
      <c r="D47" s="171">
        <f>+D46+1</f>
        <v>25</v>
      </c>
      <c r="E47" s="185" t="s">
        <v>312</v>
      </c>
      <c r="F47" s="185" t="s">
        <v>313</v>
      </c>
      <c r="G47" s="188" t="s">
        <v>314</v>
      </c>
      <c r="H47" s="185" t="s">
        <v>198</v>
      </c>
      <c r="I47" s="171">
        <v>365</v>
      </c>
      <c r="J47" s="187" t="str">
        <f t="shared" si="61"/>
        <v>Media</v>
      </c>
      <c r="K47" s="186">
        <f t="shared" si="62"/>
        <v>0.6</v>
      </c>
      <c r="L47" s="185" t="s">
        <v>142</v>
      </c>
      <c r="M47" s="187" t="s">
        <v>135</v>
      </c>
      <c r="N47" s="186">
        <f>IF(M47="","",IF(M47="Leve",0.2,IF(M47="Menor",0.4,IF(M47="Moderado",0.6,IF(M47="Mayor",0.8,IF(M47="Catastrófico",1,))))))</f>
        <v>0.6</v>
      </c>
      <c r="O47" s="183" t="str">
        <f>IF(OR(AND(J47="Muy Baja",M47="Leve"),AND(J47="Muy Baja",M47="Menor"),AND(J47="Baja",M47="Leve")),"Bajo",IF(OR(AND(J47="Muy baja",M47="Moderado"),AND(J47="Baja",M47="Menor"),AND(J47="Baja",M47="Moderado"),AND(J47="Media",M47="Leve"),AND(J47="Media",M47="Menor"),AND(J47="Media",M47="Moderado"),AND(J47="Alta",M47="Leve"),AND(J47="Alta",M47="Menor")),"Moderado",IF(OR(AND(J47="Muy Baja",M47="Mayor"),AND(J47="Baja",M47="Mayor"),AND(J47="Media",M47="Mayor"),AND(J47="Alta",M47="Moderado"),AND(J47="Alta",M47="Mayor"),AND(J47="Muy Alta",M47="Leve"),AND(J47="Muy Alta",M47="Menor"),AND(J47="Muy Alta",M47="Moderado"),AND(J47="Muy Alta",M47="Mayor")),"Alto",IF(OR(AND(J47="Muy Baja",M47="Catastrófico"),AND(J47="Baja",M47="Catastrófico"),AND(J47="Media",M47="Catastrófico"),AND(J47="Alta",M47="Catastrófico"),AND(J47="Muy Alta",M47="Catastrófico")),"Extremo",""))))</f>
        <v>Moderado</v>
      </c>
      <c r="P47" s="48">
        <v>25.1</v>
      </c>
      <c r="Q47" s="57" t="s">
        <v>501</v>
      </c>
      <c r="R47" s="48" t="str">
        <f t="shared" si="1"/>
        <v>Probabilidad</v>
      </c>
      <c r="S47" s="52" t="s">
        <v>57</v>
      </c>
      <c r="T47" s="52" t="s">
        <v>58</v>
      </c>
      <c r="U47" s="53">
        <v>0.4</v>
      </c>
      <c r="V47" s="52" t="s">
        <v>59</v>
      </c>
      <c r="W47" s="52" t="s">
        <v>60</v>
      </c>
      <c r="X47" s="52" t="s">
        <v>61</v>
      </c>
      <c r="Y47" s="54">
        <f>IFERROR(IF(R45="Probabilidad",(K45-(+K45*U45)),IF(R45="Impacto",K45,"")),"")</f>
        <v>0.36</v>
      </c>
      <c r="Z47" s="55" t="str">
        <f t="shared" ref="Z47:Z48" si="65">IFERROR(IF(Y48="","",IF(Y48&lt;=0.2,"Muy Baja",IF(Y48&lt;=0.4,"Baja",IF(Y48&lt;=0.6,"Media",IF(Y48&lt;=0.8,"Alta","Muy Alta"))))),"")</f>
        <v>Baja</v>
      </c>
      <c r="AA47" s="53">
        <f t="shared" si="64"/>
        <v>0.36</v>
      </c>
      <c r="AB47" s="55" t="str">
        <f t="shared" si="3"/>
        <v>Moderado</v>
      </c>
      <c r="AC47" s="53">
        <f t="shared" si="57"/>
        <v>0.6</v>
      </c>
      <c r="AD47" s="44" t="str">
        <f t="shared" si="4"/>
        <v>Moderado</v>
      </c>
      <c r="AE47" s="52" t="s">
        <v>62</v>
      </c>
      <c r="AF47" s="57" t="s">
        <v>501</v>
      </c>
      <c r="AG47" s="49" t="s">
        <v>145</v>
      </c>
      <c r="AH47" s="49" t="s">
        <v>137</v>
      </c>
      <c r="AI47" s="56" t="s">
        <v>138</v>
      </c>
      <c r="AJ47" s="135" t="s">
        <v>512</v>
      </c>
      <c r="AK47" s="135" t="s">
        <v>502</v>
      </c>
      <c r="AL47" s="58" t="s">
        <v>606</v>
      </c>
      <c r="AM47" s="43"/>
      <c r="AN47" s="48" t="s">
        <v>69</v>
      </c>
      <c r="AO47" s="58" t="str">
        <f t="shared" si="5"/>
        <v>Subgerente técnico</v>
      </c>
      <c r="AP47" s="58"/>
      <c r="AQ47" s="43"/>
      <c r="AR47" s="43"/>
      <c r="AS47" s="43"/>
      <c r="AT47" s="43"/>
      <c r="AU47" s="43"/>
      <c r="AV47" s="43"/>
      <c r="AW47" s="43"/>
      <c r="AX47" s="43"/>
    </row>
    <row r="48" spans="1:55" ht="155.5" customHeight="1" x14ac:dyDescent="0.3">
      <c r="A48" s="184"/>
      <c r="B48" s="184"/>
      <c r="C48" s="184"/>
      <c r="D48" s="184"/>
      <c r="E48" s="184"/>
      <c r="F48" s="184"/>
      <c r="G48" s="184"/>
      <c r="H48" s="184"/>
      <c r="I48" s="184"/>
      <c r="J48" s="184"/>
      <c r="K48" s="184"/>
      <c r="L48" s="184"/>
      <c r="M48" s="184"/>
      <c r="N48" s="184"/>
      <c r="O48" s="184"/>
      <c r="P48" s="48">
        <v>25.2</v>
      </c>
      <c r="Q48" s="57" t="s">
        <v>315</v>
      </c>
      <c r="R48" s="48" t="str">
        <f t="shared" si="1"/>
        <v>Probabilidad</v>
      </c>
      <c r="S48" s="52" t="s">
        <v>57</v>
      </c>
      <c r="T48" s="52" t="s">
        <v>58</v>
      </c>
      <c r="U48" s="53">
        <v>0.4</v>
      </c>
      <c r="V48" s="52" t="s">
        <v>59</v>
      </c>
      <c r="W48" s="52" t="s">
        <v>60</v>
      </c>
      <c r="X48" s="52" t="s">
        <v>61</v>
      </c>
      <c r="Y48" s="54">
        <f>IFERROR(IF(AND(R47="Probabilidad",R48="Probabilidad"),(AA47-(+AA47*U48)),IF(R48="Probabilidad",(K47-(+K47*U48)),IF(R48="Impacto",AA47,""))),"")</f>
        <v>0.216</v>
      </c>
      <c r="Z48" s="55" t="str">
        <f t="shared" si="65"/>
        <v>Muy Baja</v>
      </c>
      <c r="AA48" s="53">
        <f t="shared" si="64"/>
        <v>0.216</v>
      </c>
      <c r="AB48" s="55" t="str">
        <f t="shared" si="3"/>
        <v>Leve</v>
      </c>
      <c r="AC48" s="53">
        <f t="shared" si="57"/>
        <v>0</v>
      </c>
      <c r="AD48" s="44" t="str">
        <f t="shared" si="4"/>
        <v>Bajo</v>
      </c>
      <c r="AE48" s="52" t="s">
        <v>62</v>
      </c>
      <c r="AF48" s="57" t="s">
        <v>315</v>
      </c>
      <c r="AG48" s="49" t="s">
        <v>145</v>
      </c>
      <c r="AH48" s="49" t="s">
        <v>137</v>
      </c>
      <c r="AI48" s="56" t="s">
        <v>138</v>
      </c>
      <c r="AJ48" s="135" t="s">
        <v>513</v>
      </c>
      <c r="AK48" s="135" t="s">
        <v>499</v>
      </c>
      <c r="AL48" s="58" t="s">
        <v>607</v>
      </c>
      <c r="AM48" s="43"/>
      <c r="AN48" s="48" t="s">
        <v>69</v>
      </c>
      <c r="AO48" s="58" t="str">
        <f t="shared" si="5"/>
        <v>Subgerente técnico</v>
      </c>
      <c r="AP48" s="58"/>
      <c r="AQ48" s="43"/>
      <c r="AR48" s="43"/>
      <c r="AS48" s="43"/>
      <c r="AT48" s="43"/>
      <c r="AU48" s="43"/>
      <c r="AV48" s="43"/>
      <c r="AW48" s="43"/>
      <c r="AX48" s="43"/>
    </row>
    <row r="49" spans="1:55" ht="185" customHeight="1" x14ac:dyDescent="0.3">
      <c r="A49" s="184"/>
      <c r="B49" s="184"/>
      <c r="C49" s="184"/>
      <c r="D49" s="184"/>
      <c r="E49" s="184"/>
      <c r="F49" s="184"/>
      <c r="G49" s="184"/>
      <c r="H49" s="184"/>
      <c r="I49" s="184"/>
      <c r="J49" s="184"/>
      <c r="K49" s="184"/>
      <c r="L49" s="184"/>
      <c r="M49" s="184"/>
      <c r="N49" s="184"/>
      <c r="O49" s="184"/>
      <c r="P49" s="48">
        <v>25.3</v>
      </c>
      <c r="Q49" s="57" t="s">
        <v>316</v>
      </c>
      <c r="R49" s="48" t="str">
        <f t="shared" si="1"/>
        <v>Probabilidad</v>
      </c>
      <c r="S49" s="52" t="s">
        <v>57</v>
      </c>
      <c r="T49" s="52" t="s">
        <v>58</v>
      </c>
      <c r="U49" s="53">
        <v>0.4</v>
      </c>
      <c r="V49" s="52" t="s">
        <v>59</v>
      </c>
      <c r="W49" s="52" t="s">
        <v>60</v>
      </c>
      <c r="X49" s="52" t="s">
        <v>61</v>
      </c>
      <c r="Y49" s="54">
        <f>IFERROR(IF(AND(R48="Probabilidad",R49="Probabilidad"),(AA48-(+AA48*U49)),IF(AND(R48="Impacto",R49="Probabilidad"),(AA47-(+AA47*U49)),IF(R49="Impacto",AA48,""))),"")</f>
        <v>0.12959999999999999</v>
      </c>
      <c r="Z49" s="55" t="str">
        <f t="shared" ref="Z49:Z54" si="66">IFERROR(IF(Y49="","",IF(Y49&lt;=0.2,"Muy Baja",IF(Y49&lt;=0.4,"Baja",IF(Y49&lt;=0.6,"Media",IF(Y49&lt;=0.8,"Alta","Muy Alta"))))),"")</f>
        <v>Muy Baja</v>
      </c>
      <c r="AA49" s="53">
        <f t="shared" si="64"/>
        <v>0.12959999999999999</v>
      </c>
      <c r="AB49" s="55" t="str">
        <f t="shared" si="3"/>
        <v>Leve</v>
      </c>
      <c r="AC49" s="53">
        <f t="shared" si="57"/>
        <v>0</v>
      </c>
      <c r="AD49" s="44" t="str">
        <f t="shared" si="4"/>
        <v>Bajo</v>
      </c>
      <c r="AE49" s="52" t="s">
        <v>62</v>
      </c>
      <c r="AF49" s="57" t="s">
        <v>316</v>
      </c>
      <c r="AG49" s="49" t="s">
        <v>97</v>
      </c>
      <c r="AH49" s="49" t="s">
        <v>311</v>
      </c>
      <c r="AI49" s="56" t="s">
        <v>138</v>
      </c>
      <c r="AJ49" s="149" t="s">
        <v>512</v>
      </c>
      <c r="AK49" s="135" t="s">
        <v>524</v>
      </c>
      <c r="AL49" s="58" t="s">
        <v>608</v>
      </c>
      <c r="AM49" s="43"/>
      <c r="AN49" s="48" t="s">
        <v>69</v>
      </c>
      <c r="AO49" s="58" t="str">
        <f t="shared" si="5"/>
        <v>Responsable de contabilidad</v>
      </c>
      <c r="AP49" s="58"/>
      <c r="AQ49" s="43"/>
      <c r="AR49" s="43"/>
      <c r="AS49" s="43"/>
      <c r="AT49" s="43"/>
      <c r="AU49" s="43"/>
      <c r="AV49" s="43"/>
      <c r="AW49" s="43"/>
      <c r="AX49" s="43"/>
    </row>
    <row r="50" spans="1:55" ht="140" customHeight="1" x14ac:dyDescent="0.3">
      <c r="A50" s="184"/>
      <c r="B50" s="184"/>
      <c r="C50" s="184"/>
      <c r="D50" s="185">
        <f>+D47+1</f>
        <v>26</v>
      </c>
      <c r="E50" s="185" t="s">
        <v>317</v>
      </c>
      <c r="F50" s="185" t="s">
        <v>318</v>
      </c>
      <c r="G50" s="188" t="s">
        <v>319</v>
      </c>
      <c r="H50" s="185" t="s">
        <v>53</v>
      </c>
      <c r="I50" s="171">
        <v>365</v>
      </c>
      <c r="J50" s="187" t="str">
        <f>IF(I50&lt;=0,"",IF(I50&lt;=2,"Muy Baja",IF(I50&lt;=24,"Baja",IF(I50&lt;=500,"Media",IF(I50&lt;=5000,"Alta","Muy Alta")))))</f>
        <v>Media</v>
      </c>
      <c r="K50" s="186">
        <f>IF(J50="","",IF(J50="Muy Baja",0.2,IF(J50="Baja",0.4,IF(J50="Media",0.6,IF(J50="Alta",0.8,IF(J50="Muy Alta",1,))))))</f>
        <v>0.6</v>
      </c>
      <c r="L50" s="185" t="s">
        <v>320</v>
      </c>
      <c r="M50" s="187" t="s">
        <v>55</v>
      </c>
      <c r="N50" s="186">
        <f>IF(M50="","",IF(M50="Leve",0.2,IF(M50="Menor",0.4,IF(M50="Moderado",0.6,IF(M50="Mayor",0.8,IF(M50="Catastrófico",1,))))))</f>
        <v>0.4</v>
      </c>
      <c r="O50" s="183" t="str">
        <f>IF(OR(AND(J50="Muy Baja",M50="Leve"),AND(J50="Muy Baja",M50="Menor"),AND(J50="Baja",M50="Leve")),"Bajo",IF(OR(AND(J50="Muy baja",M50="Moderado"),AND(J50="Baja",M50="Menor"),AND(J50="Baja",M50="Moderado"),AND(J50="Media",M50="Leve"),AND(J50="Media",M50="Menor"),AND(J50="Media",M50="Moderado"),AND(J50="Alta",M50="Leve"),AND(J50="Alta",M50="Menor")),"Moderado",IF(OR(AND(J50="Muy Baja",M50="Mayor"),AND(J50="Baja",M50="Mayor"),AND(J50="Media",M50="Mayor"),AND(J50="Alta",M50="Moderado"),AND(J50="Alta",M50="Mayor"),AND(J50="Muy Alta",M50="Leve"),AND(J50="Muy Alta",M50="Menor"),AND(J50="Muy Alta",M50="Moderado"),AND(J50="Muy Alta",M50="Mayor")),"Alto",IF(OR(AND(J50="Muy Baja",M50="Catastrófico"),AND(J50="Baja",M50="Catastrófico"),AND(J50="Media",M50="Catastrófico"),AND(J50="Alta",M50="Catastrófico"),AND(J50="Muy Alta",M50="Catastrófico")),"Extremo",""))))</f>
        <v>Moderado</v>
      </c>
      <c r="P50" s="48">
        <v>26.1</v>
      </c>
      <c r="Q50" s="57" t="s">
        <v>321</v>
      </c>
      <c r="R50" s="48" t="str">
        <f t="shared" si="1"/>
        <v>Probabilidad</v>
      </c>
      <c r="S50" s="52" t="s">
        <v>57</v>
      </c>
      <c r="T50" s="52" t="s">
        <v>58</v>
      </c>
      <c r="U50" s="53">
        <v>0.4</v>
      </c>
      <c r="V50" s="52" t="s">
        <v>59</v>
      </c>
      <c r="W50" s="52" t="s">
        <v>60</v>
      </c>
      <c r="X50" s="52" t="s">
        <v>61</v>
      </c>
      <c r="Y50" s="54">
        <f>IFERROR(IF(R50="Probabilidad",(K50-(+K50*U50)),IF(R50="Impacto",K50,"")),"")</f>
        <v>0.36</v>
      </c>
      <c r="Z50" s="55" t="str">
        <f t="shared" si="66"/>
        <v>Baja</v>
      </c>
      <c r="AA50" s="53">
        <f t="shared" si="64"/>
        <v>0.36</v>
      </c>
      <c r="AB50" s="55" t="str">
        <f t="shared" si="3"/>
        <v>Menor</v>
      </c>
      <c r="AC50" s="53">
        <f>IFERROR(IF(R50="Impacto",(N50-(+N50*U50)),IF(R50="Probabilidad",N50,"")),"")</f>
        <v>0.4</v>
      </c>
      <c r="AD50" s="44" t="str">
        <f t="shared" si="4"/>
        <v>Moderado</v>
      </c>
      <c r="AE50" s="52" t="s">
        <v>62</v>
      </c>
      <c r="AF50" s="57" t="s">
        <v>322</v>
      </c>
      <c r="AG50" s="49" t="s">
        <v>97</v>
      </c>
      <c r="AH50" s="49" t="s">
        <v>323</v>
      </c>
      <c r="AI50" s="56" t="s">
        <v>138</v>
      </c>
      <c r="AJ50" s="135" t="s">
        <v>542</v>
      </c>
      <c r="AK50" s="135" t="s">
        <v>549</v>
      </c>
      <c r="AL50" s="58" t="s">
        <v>609</v>
      </c>
      <c r="AM50" s="43"/>
      <c r="AN50" s="48" t="s">
        <v>69</v>
      </c>
      <c r="AO50" s="58" t="str">
        <f t="shared" si="5"/>
        <v>Responsable de tesorería</v>
      </c>
      <c r="AP50" s="58"/>
      <c r="AQ50" s="43"/>
      <c r="AR50" s="43"/>
      <c r="AS50" s="43"/>
      <c r="AT50" s="43"/>
      <c r="AU50" s="43"/>
      <c r="AV50" s="43"/>
      <c r="AW50" s="43"/>
      <c r="AX50" s="43"/>
    </row>
    <row r="51" spans="1:55" ht="158" customHeight="1" x14ac:dyDescent="0.3">
      <c r="A51" s="184"/>
      <c r="B51" s="184"/>
      <c r="C51" s="184"/>
      <c r="D51" s="184"/>
      <c r="E51" s="184"/>
      <c r="F51" s="184"/>
      <c r="G51" s="184"/>
      <c r="H51" s="184"/>
      <c r="I51" s="184"/>
      <c r="J51" s="184"/>
      <c r="K51" s="184"/>
      <c r="L51" s="184"/>
      <c r="M51" s="184"/>
      <c r="N51" s="184"/>
      <c r="O51" s="184"/>
      <c r="P51" s="48">
        <v>26.2</v>
      </c>
      <c r="Q51" s="57" t="s">
        <v>324</v>
      </c>
      <c r="R51" s="48" t="str">
        <f t="shared" si="1"/>
        <v>Probabilidad</v>
      </c>
      <c r="S51" s="52" t="s">
        <v>57</v>
      </c>
      <c r="T51" s="52" t="s">
        <v>58</v>
      </c>
      <c r="U51" s="53">
        <v>0.4</v>
      </c>
      <c r="V51" s="52" t="s">
        <v>59</v>
      </c>
      <c r="W51" s="52" t="s">
        <v>60</v>
      </c>
      <c r="X51" s="52" t="s">
        <v>61</v>
      </c>
      <c r="Y51" s="54">
        <f>IFERROR(IF(AND(R50="Probabilidad",R51="Probabilidad"),(AA50-(+AA50*U51)),IF(R51="Probabilidad",(K50-(+K50*U51)),IF(R51="Impacto",AA50,""))),"")</f>
        <v>0.216</v>
      </c>
      <c r="Z51" s="55" t="str">
        <f t="shared" si="66"/>
        <v>Baja</v>
      </c>
      <c r="AA51" s="53">
        <f t="shared" si="64"/>
        <v>0.216</v>
      </c>
      <c r="AB51" s="55" t="str">
        <f t="shared" si="3"/>
        <v>Menor</v>
      </c>
      <c r="AC51" s="53">
        <f>IFERROR(IF(AND(R50="Impacto",R51="Impacto"),(AC50-(+AC50*U51)),IF(R51="Impacto",(N50-(+N50*U51)),IF(R51="Probabilidad",AC50,""))),"")</f>
        <v>0.4</v>
      </c>
      <c r="AD51" s="44" t="str">
        <f t="shared" si="4"/>
        <v>Moderado</v>
      </c>
      <c r="AE51" s="52" t="s">
        <v>62</v>
      </c>
      <c r="AF51" s="57" t="s">
        <v>325</v>
      </c>
      <c r="AG51" s="49" t="s">
        <v>97</v>
      </c>
      <c r="AH51" s="49" t="s">
        <v>311</v>
      </c>
      <c r="AI51" s="56" t="s">
        <v>138</v>
      </c>
      <c r="AJ51" s="149" t="s">
        <v>513</v>
      </c>
      <c r="AK51" s="135" t="s">
        <v>525</v>
      </c>
      <c r="AL51" s="57" t="s">
        <v>610</v>
      </c>
      <c r="AM51" s="43"/>
      <c r="AN51" s="48" t="s">
        <v>69</v>
      </c>
      <c r="AO51" s="58" t="str">
        <f t="shared" si="5"/>
        <v>Responsable de contabilidad</v>
      </c>
      <c r="AP51" s="58"/>
      <c r="AQ51" s="43"/>
      <c r="AR51" s="43"/>
      <c r="AS51" s="43"/>
      <c r="AT51" s="43"/>
      <c r="AU51" s="43"/>
      <c r="AV51" s="43"/>
      <c r="AW51" s="43"/>
      <c r="AX51" s="43"/>
    </row>
    <row r="52" spans="1:55" ht="257" customHeight="1" x14ac:dyDescent="0.3">
      <c r="A52" s="184"/>
      <c r="B52" s="184"/>
      <c r="C52" s="184"/>
      <c r="D52" s="171">
        <f>+D50+1</f>
        <v>27</v>
      </c>
      <c r="E52" s="185" t="s">
        <v>326</v>
      </c>
      <c r="F52" s="185" t="s">
        <v>327</v>
      </c>
      <c r="G52" s="188" t="s">
        <v>328</v>
      </c>
      <c r="H52" s="185" t="s">
        <v>53</v>
      </c>
      <c r="I52" s="171">
        <v>365</v>
      </c>
      <c r="J52" s="187" t="str">
        <f>IF(I52&lt;=0,"",IF(I52&lt;=2,"Muy Baja",IF(I52&lt;=24,"Baja",IF(I52&lt;=500,"Media",IF(I52&lt;=5000,"Alta","Muy Alta")))))</f>
        <v>Media</v>
      </c>
      <c r="K52" s="186">
        <f>IF(J52="","",IF(J52="Muy Baja",0.2,IF(J52="Baja",0.4,IF(J52="Media",0.6,IF(J52="Alta",0.8,IF(J52="Muy Alta",1,))))))</f>
        <v>0.6</v>
      </c>
      <c r="L52" s="185" t="s">
        <v>320</v>
      </c>
      <c r="M52" s="187" t="s">
        <v>55</v>
      </c>
      <c r="N52" s="186">
        <f>IF(M52="","",IF(M52="Leve",0.2,IF(M52="Menor",0.4,IF(M52="Moderado",0.6,IF(M52="Mayor",0.8,IF(M52="Catastrófico",1,))))))</f>
        <v>0.4</v>
      </c>
      <c r="O52" s="183" t="str">
        <f>IF(OR(AND(J52="Muy Baja",M52="Leve"),AND(J52="Muy Baja",M52="Menor"),AND(J52="Baja",M52="Leve")),"Bajo",IF(OR(AND(J52="Muy baja",M52="Moderado"),AND(J52="Baja",M52="Menor"),AND(J52="Baja",M52="Moderado"),AND(J52="Media",M52="Leve"),AND(J52="Media",M52="Menor"),AND(J52="Media",M52="Moderado"),AND(J52="Alta",M52="Leve"),AND(J52="Alta",M52="Menor")),"Moderado",IF(OR(AND(J52="Muy Baja",M52="Mayor"),AND(J52="Baja",M52="Mayor"),AND(J52="Media",M52="Mayor"),AND(J52="Alta",M52="Moderado"),AND(J52="Alta",M52="Mayor"),AND(J52="Muy Alta",M52="Leve"),AND(J52="Muy Alta",M52="Menor"),AND(J52="Muy Alta",M52="Moderado"),AND(J52="Muy Alta",M52="Mayor")),"Alto",IF(OR(AND(J52="Muy Baja",M52="Catastrófico"),AND(J52="Baja",M52="Catastrófico"),AND(J52="Media",M52="Catastrófico"),AND(J52="Alta",M52="Catastrófico"),AND(J52="Muy Alta",M52="Catastrófico")),"Extremo",""))))</f>
        <v>Moderado</v>
      </c>
      <c r="P52" s="48">
        <v>27.1</v>
      </c>
      <c r="Q52" s="57" t="s">
        <v>329</v>
      </c>
      <c r="R52" s="48" t="str">
        <f t="shared" si="1"/>
        <v>Probabilidad</v>
      </c>
      <c r="S52" s="52" t="s">
        <v>57</v>
      </c>
      <c r="T52" s="52" t="s">
        <v>58</v>
      </c>
      <c r="U52" s="53">
        <v>0.4</v>
      </c>
      <c r="V52" s="52" t="s">
        <v>59</v>
      </c>
      <c r="W52" s="52" t="s">
        <v>60</v>
      </c>
      <c r="X52" s="52" t="s">
        <v>61</v>
      </c>
      <c r="Y52" s="54">
        <f>IFERROR(IF(R52="Probabilidad",(K52-(+K52*U52)),IF(R52="Impacto",K52,"")),"")</f>
        <v>0.36</v>
      </c>
      <c r="Z52" s="55" t="str">
        <f t="shared" si="66"/>
        <v>Baja</v>
      </c>
      <c r="AA52" s="53">
        <f t="shared" si="64"/>
        <v>0.36</v>
      </c>
      <c r="AB52" s="55" t="str">
        <f t="shared" si="3"/>
        <v>Menor</v>
      </c>
      <c r="AC52" s="53">
        <f>IFERROR(IF(R52="Impacto",(N52-(+N52*U52)),IF(R52="Probabilidad",N52,"")),"")</f>
        <v>0.4</v>
      </c>
      <c r="AD52" s="44" t="str">
        <f t="shared" si="4"/>
        <v>Moderado</v>
      </c>
      <c r="AE52" s="52" t="s">
        <v>62</v>
      </c>
      <c r="AF52" s="57" t="s">
        <v>330</v>
      </c>
      <c r="AG52" s="49" t="s">
        <v>97</v>
      </c>
      <c r="AH52" s="49" t="s">
        <v>323</v>
      </c>
      <c r="AI52" s="56" t="s">
        <v>226</v>
      </c>
      <c r="AJ52" s="135" t="s">
        <v>543</v>
      </c>
      <c r="AK52" s="135" t="s">
        <v>546</v>
      </c>
      <c r="AL52" s="57" t="s">
        <v>611</v>
      </c>
      <c r="AM52" s="43"/>
      <c r="AN52" s="48" t="s">
        <v>69</v>
      </c>
      <c r="AO52" s="58" t="str">
        <f t="shared" si="5"/>
        <v>Responsable de tesorería</v>
      </c>
      <c r="AP52" s="58"/>
      <c r="AQ52" s="43"/>
      <c r="AR52" s="43"/>
      <c r="AS52" s="43"/>
      <c r="AT52" s="43"/>
      <c r="AU52" s="43"/>
      <c r="AV52" s="43"/>
      <c r="AW52" s="43"/>
      <c r="AX52" s="43"/>
      <c r="AY52" s="43"/>
      <c r="AZ52" s="43"/>
      <c r="BA52" s="43"/>
      <c r="BB52" s="43"/>
      <c r="BC52" s="43"/>
    </row>
    <row r="53" spans="1:55" ht="102.65" customHeight="1" x14ac:dyDescent="0.3">
      <c r="A53" s="184"/>
      <c r="B53" s="184"/>
      <c r="C53" s="184"/>
      <c r="D53" s="184"/>
      <c r="E53" s="184"/>
      <c r="F53" s="184"/>
      <c r="G53" s="184"/>
      <c r="H53" s="184"/>
      <c r="I53" s="184"/>
      <c r="J53" s="184"/>
      <c r="K53" s="184"/>
      <c r="L53" s="184"/>
      <c r="M53" s="184"/>
      <c r="N53" s="184"/>
      <c r="O53" s="184"/>
      <c r="P53" s="48">
        <v>27.2</v>
      </c>
      <c r="Q53" s="57" t="s">
        <v>331</v>
      </c>
      <c r="R53" s="48" t="str">
        <f t="shared" si="1"/>
        <v>Probabilidad</v>
      </c>
      <c r="S53" s="52" t="s">
        <v>57</v>
      </c>
      <c r="T53" s="52" t="s">
        <v>58</v>
      </c>
      <c r="U53" s="53">
        <v>0.4</v>
      </c>
      <c r="V53" s="52" t="s">
        <v>59</v>
      </c>
      <c r="W53" s="52" t="s">
        <v>60</v>
      </c>
      <c r="X53" s="52" t="s">
        <v>61</v>
      </c>
      <c r="Y53" s="54">
        <f>IFERROR(IF(AND(R52="Probabilidad",R53="Probabilidad"),(AA52-(+AA52*U53)),IF(R53="Probabilidad",(K52-(+K52*U53)),IF(R53="Impacto",AA52,""))),"")</f>
        <v>0.216</v>
      </c>
      <c r="Z53" s="55" t="str">
        <f t="shared" si="66"/>
        <v>Baja</v>
      </c>
      <c r="AA53" s="53">
        <f t="shared" si="64"/>
        <v>0.216</v>
      </c>
      <c r="AB53" s="55" t="str">
        <f t="shared" si="3"/>
        <v>Menor</v>
      </c>
      <c r="AC53" s="53">
        <f>IFERROR(IF(AND(R52="Impacto",R53="Impacto"),(AC52-(+AC52*U53)),IF(R53="Impacto",(N52-(+N52*U53)),IF(R53="Probabilidad",AC52,""))),"")</f>
        <v>0.4</v>
      </c>
      <c r="AD53" s="44" t="str">
        <f t="shared" si="4"/>
        <v>Moderado</v>
      </c>
      <c r="AE53" s="52" t="s">
        <v>62</v>
      </c>
      <c r="AF53" s="57" t="s">
        <v>332</v>
      </c>
      <c r="AG53" s="49" t="s">
        <v>97</v>
      </c>
      <c r="AH53" s="49" t="s">
        <v>323</v>
      </c>
      <c r="AI53" s="56" t="s">
        <v>119</v>
      </c>
      <c r="AJ53" s="135" t="s">
        <v>544</v>
      </c>
      <c r="AK53" s="135" t="s">
        <v>547</v>
      </c>
      <c r="AL53" s="57" t="s">
        <v>612</v>
      </c>
      <c r="AM53" s="43"/>
      <c r="AN53" s="48" t="s">
        <v>69</v>
      </c>
      <c r="AO53" s="58" t="str">
        <f t="shared" si="5"/>
        <v>Responsable de tesorería</v>
      </c>
      <c r="AP53" s="58"/>
      <c r="AQ53" s="43"/>
      <c r="AR53" s="43"/>
      <c r="AS53" s="43"/>
      <c r="AT53" s="43"/>
      <c r="AU53" s="43"/>
      <c r="AV53" s="43"/>
      <c r="AW53" s="43"/>
      <c r="AX53" s="43"/>
    </row>
    <row r="54" spans="1:55" ht="98.15" customHeight="1" x14ac:dyDescent="0.3">
      <c r="A54" s="184"/>
      <c r="B54" s="184"/>
      <c r="C54" s="184"/>
      <c r="D54" s="184"/>
      <c r="E54" s="184"/>
      <c r="F54" s="184"/>
      <c r="G54" s="184"/>
      <c r="H54" s="184"/>
      <c r="I54" s="184"/>
      <c r="J54" s="184"/>
      <c r="K54" s="184"/>
      <c r="L54" s="184"/>
      <c r="M54" s="184"/>
      <c r="N54" s="184"/>
      <c r="O54" s="184"/>
      <c r="P54" s="48">
        <v>27.3</v>
      </c>
      <c r="Q54" s="62" t="s">
        <v>333</v>
      </c>
      <c r="R54" s="48" t="str">
        <f t="shared" si="1"/>
        <v>Probabilidad</v>
      </c>
      <c r="S54" s="52" t="s">
        <v>57</v>
      </c>
      <c r="T54" s="52" t="s">
        <v>58</v>
      </c>
      <c r="U54" s="53">
        <v>0.4</v>
      </c>
      <c r="V54" s="52" t="s">
        <v>59</v>
      </c>
      <c r="W54" s="52" t="s">
        <v>60</v>
      </c>
      <c r="X54" s="52" t="s">
        <v>61</v>
      </c>
      <c r="Y54" s="54">
        <f t="shared" ref="Y54" si="67">IFERROR(IF(AND(R53="Probabilidad",R54="Probabilidad"),(AA53-(+AA53*U54)),IF(AND(R53="Impacto",R54="Probabilidad"),(AA52-(+AA52*U54)),IF(R54="Impacto",AA53,""))),"")</f>
        <v>0.12959999999999999</v>
      </c>
      <c r="Z54" s="55" t="str">
        <f t="shared" si="66"/>
        <v>Muy Baja</v>
      </c>
      <c r="AA54" s="53">
        <f t="shared" si="64"/>
        <v>0.12959999999999999</v>
      </c>
      <c r="AB54" s="55" t="str">
        <f t="shared" si="3"/>
        <v>Menor</v>
      </c>
      <c r="AC54" s="53">
        <f>IFERROR(IF(AND(R53="Impacto",R54="Impacto"),(AC53-(+AC53*U54)),IF(AND(R53="Probabilidad",R54="Impacto"),(AC52-(+AC52*U54)),IF(R54="Probabilidad",AC53,""))),"")</f>
        <v>0.4</v>
      </c>
      <c r="AD54" s="44" t="str">
        <f t="shared" si="4"/>
        <v>Bajo</v>
      </c>
      <c r="AE54" s="52" t="s">
        <v>62</v>
      </c>
      <c r="AF54" s="57" t="s">
        <v>334</v>
      </c>
      <c r="AG54" s="49" t="s">
        <v>97</v>
      </c>
      <c r="AH54" s="49" t="s">
        <v>323</v>
      </c>
      <c r="AI54" s="56" t="s">
        <v>119</v>
      </c>
      <c r="AJ54" s="135" t="s">
        <v>545</v>
      </c>
      <c r="AK54" s="135" t="s">
        <v>548</v>
      </c>
      <c r="AL54" s="57" t="s">
        <v>613</v>
      </c>
      <c r="AM54" s="43"/>
      <c r="AN54" s="48" t="s">
        <v>69</v>
      </c>
      <c r="AO54" s="58" t="str">
        <f t="shared" si="5"/>
        <v>Responsable de tesorería</v>
      </c>
      <c r="AP54" s="58"/>
      <c r="AQ54" s="43"/>
      <c r="AR54" s="43"/>
      <c r="AS54" s="43"/>
      <c r="AT54" s="43"/>
      <c r="AU54" s="43"/>
      <c r="AV54" s="43"/>
      <c r="AW54" s="43"/>
      <c r="AX54" s="43"/>
    </row>
    <row r="55" spans="1:55" ht="177" customHeight="1" x14ac:dyDescent="0.3">
      <c r="A55" s="59" t="s">
        <v>335</v>
      </c>
      <c r="B55" s="59" t="s">
        <v>336</v>
      </c>
      <c r="C55" s="59" t="s">
        <v>337</v>
      </c>
      <c r="D55" s="48">
        <f>+D52+1</f>
        <v>28</v>
      </c>
      <c r="E55" s="49" t="s">
        <v>326</v>
      </c>
      <c r="F55" s="49" t="s">
        <v>338</v>
      </c>
      <c r="G55" s="49" t="s">
        <v>339</v>
      </c>
      <c r="H55" s="49" t="s">
        <v>53</v>
      </c>
      <c r="I55" s="48">
        <v>365</v>
      </c>
      <c r="J55" s="47" t="str">
        <f>IF(I55&lt;=0,"",IF(I55&lt;=2,"Muy Baja",IF(I55&lt;=24,"Baja",IF(I55&lt;=500,"Media",IF(I55&lt;=5000,"Alta","Muy Alta")))))</f>
        <v>Media</v>
      </c>
      <c r="K55" s="50">
        <f>IF(J55="","",IF(J55="Muy Baja",0.2,IF(J55="Baja",0.4,IF(J55="Media",0.6,IF(J55="Alta",0.8,IF(J55="Muy Alta",1,))))))</f>
        <v>0.6</v>
      </c>
      <c r="L55" s="49" t="s">
        <v>106</v>
      </c>
      <c r="M55" s="61" t="s">
        <v>55</v>
      </c>
      <c r="N55" s="50">
        <f>IF(M55="","",IF(M55="Leve",0.2,IF(M55="Menor",0.4,IF(M55="Moderado",0.6,IF(M55="Mayor",0.8,IF(M55="Catastrófico",1,))))))</f>
        <v>0.4</v>
      </c>
      <c r="O55" s="51" t="str">
        <f>IF(OR(AND(J55="Muy Baja",M55="Leve"),AND(J55="Muy Baja",M55="Menor"),AND(J55="Baja",M55="Leve")),"Bajo",IF(OR(AND(J55="Muy baja",M55="Moderado"),AND(J55="Baja",M55="Menor"),AND(J55="Baja",M55="Moderado"),AND(J55="Media",M55="Leve"),AND(J55="Media",M55="Menor"),AND(J55="Media",M55="Moderado"),AND(J55="Alta",M55="Leve"),AND(J55="Alta",M55="Menor")),"Moderado",IF(OR(AND(J55="Muy Baja",M55="Mayor"),AND(J55="Baja",M55="Mayor"),AND(J55="Media",M55="Mayor"),AND(J55="Alta",M55="Moderado"),AND(J55="Alta",M55="Mayor"),AND(J55="Muy Alta",M55="Leve"),AND(J55="Muy Alta",M55="Menor"),AND(J55="Muy Alta",M55="Moderado"),AND(J55="Muy Alta",M55="Mayor")),"Alto",IF(OR(AND(J55="Muy Baja",M55="Catastrófico"),AND(J55="Baja",M55="Catastrófico"),AND(J55="Media",M55="Catastrófico"),AND(J55="Alta",M55="Catastrófico"),AND(J55="Muy Alta",M55="Catastrófico")),"Extremo",""))))</f>
        <v>Moderado</v>
      </c>
      <c r="P55" s="48">
        <v>28.1</v>
      </c>
      <c r="Q55" s="57" t="s">
        <v>340</v>
      </c>
      <c r="R55" s="48" t="str">
        <f>IF(OR(S55="Preventivo",S55="Detectivo"),"Probabilidad",IF(S55="Correctivo","Impacto",""))</f>
        <v>Probabilidad</v>
      </c>
      <c r="S55" s="52" t="s">
        <v>57</v>
      </c>
      <c r="T55" s="52" t="s">
        <v>58</v>
      </c>
      <c r="U55" s="53">
        <v>0.4</v>
      </c>
      <c r="V55" s="52" t="s">
        <v>59</v>
      </c>
      <c r="W55" s="52" t="s">
        <v>60</v>
      </c>
      <c r="X55" s="52" t="s">
        <v>61</v>
      </c>
      <c r="Y55" s="54">
        <f>IFERROR(IF(AND(R54="Probabilidad",R55="Probabilidad"),(AA54-(+AA54*U55)),IF(AND(R54="Impacto",R55="Probabilidad"),(AA53-(+AA53*U55)),IF(R55="Impacto",AA54,""))),"")</f>
        <v>7.7759999999999996E-2</v>
      </c>
      <c r="Z55" s="55" t="str">
        <f>IFERROR(IF(Y55="","",IF(Y55&lt;=0.2,"Muy Baja",IF(Y55&lt;=0.4,"Baja",IF(Y55&lt;=0.6,"Media",IF(Y55&lt;=0.8,"Alta","Muy Alta"))))),"")</f>
        <v>Muy Baja</v>
      </c>
      <c r="AA55" s="53">
        <f>+Y55</f>
        <v>7.7759999999999996E-2</v>
      </c>
      <c r="AB55" s="55" t="str">
        <f>IFERROR(IF(AC55="","",IF(AC55&lt;=0.2,"Leve",IF(AC55&lt;=0.4,"Menor",IF(AC55&lt;=0.6,"Moderado",IF(AC55&lt;=0.8,"Mayor","Catastrófico"))))),"")</f>
        <v>Menor</v>
      </c>
      <c r="AC55" s="53">
        <f>IFERROR(IF(R55="Impacto",(N55-(+N55*U55)),IF(R55="Probabilidad",N55,"")),"")</f>
        <v>0.4</v>
      </c>
      <c r="AD55" s="44" t="str">
        <f>IFERROR(IF(OR(AND(Z55="Muy Baja",AB55="Leve"),AND(Z55="Muy Baja",AB55="Menor"),AND(Z55="Baja",AB55="Leve")),"Bajo",IF(OR(AND(Z55="Muy baja",AB55="Moderado"),AND(Z55="Baja",AB55="Menor"),AND(Z55="Baja",AB55="Moderado"),AND(Z55="Media",AB55="Leve"),AND(Z55="Media",AB55="Menor"),AND(Z55="Media",AB55="Moderado"),AND(Z55="Alta",AB55="Leve"),AND(Z55="Alta",AB55="Menor")),"Moderado",IF(OR(AND(Z55="Muy Baja",AB55="Mayor"),AND(Z55="Baja",AB55="Mayor"),AND(Z55="Media",AB55="Mayor"),AND(Z55="Alta",AB55="Moderado"),AND(Z55="Alta",AB55="Mayor"),AND(Z55="Muy Alta",AB55="Leve"),AND(Z55="Muy Alta",AB55="Menor"),AND(Z55="Muy Alta",AB55="Moderado"),AND(Z55="Muy Alta",AB55="Mayor")),"Alto",IF(OR(AND(Z55="Muy Baja",AB55="Catastrófico"),AND(Z55="Baja",AB55="Catastrófico"),AND(Z55="Media",AB55="Catastrófico"),AND(Z55="Alta",AB55="Catastrófico"),AND(Z55="Muy Alta",AB55="Catastrófico")),"Extremo","")))),"")</f>
        <v>Bajo</v>
      </c>
      <c r="AE55" s="52" t="s">
        <v>62</v>
      </c>
      <c r="AF55" s="57" t="s">
        <v>341</v>
      </c>
      <c r="AG55" s="49" t="s">
        <v>342</v>
      </c>
      <c r="AH55" s="49" t="s">
        <v>219</v>
      </c>
      <c r="AI55" s="56" t="s">
        <v>66</v>
      </c>
      <c r="AJ55" s="135" t="s">
        <v>509</v>
      </c>
      <c r="AK55" s="135" t="s">
        <v>519</v>
      </c>
      <c r="AL55" s="165" t="s">
        <v>614</v>
      </c>
      <c r="AM55" s="43"/>
      <c r="AN55" s="48" t="s">
        <v>69</v>
      </c>
      <c r="AO55" s="58" t="str">
        <f t="shared" si="5"/>
        <v>Responsable de Talento Humano</v>
      </c>
      <c r="AP55" s="58" t="s">
        <v>520</v>
      </c>
      <c r="AQ55" s="43"/>
      <c r="AR55" s="43"/>
      <c r="AS55" s="43"/>
      <c r="AT55" s="43"/>
      <c r="AU55" s="43"/>
      <c r="AV55" s="43"/>
      <c r="AW55" s="43"/>
      <c r="AX55" s="43"/>
    </row>
    <row r="56" spans="1:55" ht="13.5" customHeight="1" x14ac:dyDescent="0.3">
      <c r="D56" s="63"/>
      <c r="E56" s="63"/>
      <c r="F56" s="63"/>
      <c r="H56" s="64"/>
      <c r="AG56" s="65"/>
      <c r="AH56" s="65"/>
      <c r="AI56" s="65"/>
      <c r="AK56" s="70" t="s">
        <v>343</v>
      </c>
      <c r="AM56" s="43"/>
      <c r="AN56" s="43"/>
      <c r="AO56" s="43"/>
      <c r="AP56" s="43"/>
      <c r="AQ56" s="43"/>
      <c r="AR56" s="43"/>
      <c r="AS56" s="43"/>
      <c r="AT56" s="43"/>
      <c r="AU56" s="43"/>
      <c r="AV56" s="43"/>
      <c r="AW56" s="43"/>
      <c r="AX56" s="43"/>
    </row>
    <row r="57" spans="1:55" ht="160.5" customHeight="1" x14ac:dyDescent="0.3">
      <c r="AG57" s="65"/>
      <c r="AH57" s="65"/>
      <c r="AI57" s="65"/>
      <c r="AK57" s="70" t="s">
        <v>344</v>
      </c>
      <c r="AM57" s="43"/>
      <c r="AN57" s="43"/>
      <c r="AO57" s="43"/>
      <c r="AP57" s="43"/>
      <c r="AQ57" s="43"/>
      <c r="AR57" s="43"/>
      <c r="AS57" s="43"/>
      <c r="AT57" s="43"/>
      <c r="AU57" s="43"/>
      <c r="AV57" s="43"/>
      <c r="AW57" s="43"/>
      <c r="AX57" s="43"/>
    </row>
    <row r="58" spans="1:55" ht="14" x14ac:dyDescent="0.3">
      <c r="D58" s="63"/>
      <c r="E58" s="63"/>
      <c r="F58" s="63"/>
      <c r="G58" s="128"/>
      <c r="H58" s="128"/>
      <c r="I58" s="128"/>
      <c r="J58" s="129"/>
      <c r="AG58" s="65"/>
      <c r="AH58" s="65"/>
      <c r="AI58" s="65"/>
      <c r="AM58" s="43"/>
      <c r="AN58" s="43"/>
      <c r="AO58" s="43"/>
      <c r="AP58" s="43"/>
      <c r="AQ58" s="43"/>
      <c r="AR58" s="43"/>
      <c r="AS58" s="43"/>
      <c r="AT58" s="43"/>
      <c r="AU58" s="43"/>
      <c r="AV58" s="43"/>
      <c r="AW58" s="43"/>
      <c r="AX58" s="43"/>
    </row>
    <row r="59" spans="1:55" ht="13.5" customHeight="1" x14ac:dyDescent="0.3">
      <c r="D59" s="63"/>
      <c r="E59" s="63"/>
      <c r="F59" s="63"/>
      <c r="G59" s="128"/>
      <c r="H59" s="128"/>
      <c r="I59" s="128"/>
      <c r="J59" s="129"/>
      <c r="AG59" s="65"/>
      <c r="AH59" s="65"/>
      <c r="AI59" s="65"/>
      <c r="AM59" s="43"/>
      <c r="AN59" s="43"/>
      <c r="AO59" s="43"/>
      <c r="AP59" s="43"/>
      <c r="AQ59" s="43"/>
      <c r="AR59" s="43"/>
      <c r="AS59" s="43"/>
      <c r="AT59" s="43"/>
      <c r="AU59" s="43"/>
      <c r="AV59" s="43"/>
      <c r="AW59" s="43"/>
      <c r="AX59" s="43"/>
    </row>
    <row r="60" spans="1:55" ht="13.5" customHeight="1" x14ac:dyDescent="0.3">
      <c r="D60" s="63"/>
      <c r="E60" s="63"/>
      <c r="F60" s="63"/>
      <c r="G60" s="128"/>
      <c r="H60" s="128"/>
      <c r="I60" s="128"/>
      <c r="J60" s="129"/>
      <c r="AG60" s="65"/>
      <c r="AH60" s="65"/>
      <c r="AI60" s="65"/>
      <c r="AM60" s="43"/>
      <c r="AN60" s="43"/>
      <c r="AO60" s="43"/>
      <c r="AP60" s="43"/>
      <c r="AQ60" s="43"/>
      <c r="AR60" s="43"/>
      <c r="AS60" s="43"/>
      <c r="AT60" s="43"/>
      <c r="AU60" s="43"/>
      <c r="AV60" s="43"/>
      <c r="AW60" s="43"/>
      <c r="AX60" s="43"/>
    </row>
    <row r="61" spans="1:55" ht="13.5" customHeight="1" x14ac:dyDescent="0.3">
      <c r="D61" s="63"/>
      <c r="E61" s="63"/>
      <c r="F61" s="63"/>
      <c r="G61" s="128"/>
      <c r="H61" s="128"/>
      <c r="I61" s="128"/>
      <c r="J61" s="129"/>
      <c r="AG61" s="65"/>
      <c r="AH61" s="65"/>
      <c r="AI61" s="65"/>
      <c r="AM61" s="43"/>
      <c r="AN61" s="43"/>
      <c r="AO61" s="43"/>
      <c r="AP61" s="43"/>
      <c r="AQ61" s="43"/>
      <c r="AR61" s="43"/>
      <c r="AS61" s="43"/>
      <c r="AT61" s="43"/>
      <c r="AU61" s="43"/>
      <c r="AV61" s="43"/>
      <c r="AW61" s="43"/>
      <c r="AX61" s="43"/>
    </row>
    <row r="62" spans="1:55" ht="13.5" customHeight="1" x14ac:dyDescent="0.3">
      <c r="D62" s="63"/>
      <c r="E62" s="63"/>
      <c r="F62" s="63"/>
      <c r="G62" s="129"/>
      <c r="H62" s="130"/>
      <c r="I62" s="129"/>
      <c r="J62" s="129"/>
      <c r="AG62" s="65"/>
      <c r="AH62" s="65"/>
      <c r="AI62" s="65"/>
      <c r="AM62" s="43"/>
      <c r="AN62" s="43"/>
      <c r="AO62" s="43"/>
      <c r="AP62" s="43"/>
      <c r="AQ62" s="43"/>
      <c r="AR62" s="43"/>
      <c r="AS62" s="43"/>
      <c r="AT62" s="43"/>
      <c r="AU62" s="43"/>
      <c r="AV62" s="43"/>
      <c r="AW62" s="43"/>
      <c r="AX62" s="43"/>
    </row>
    <row r="63" spans="1:55" ht="13.5" customHeight="1" x14ac:dyDescent="0.3">
      <c r="D63" s="63"/>
      <c r="E63" s="63"/>
      <c r="F63" s="63"/>
      <c r="G63" s="129"/>
      <c r="H63" s="130"/>
      <c r="I63" s="129"/>
      <c r="J63" s="129"/>
      <c r="AG63" s="65"/>
      <c r="AH63" s="65"/>
      <c r="AI63" s="65"/>
      <c r="AM63" s="43"/>
      <c r="AN63" s="43"/>
      <c r="AO63" s="43"/>
      <c r="AP63" s="43"/>
      <c r="AQ63" s="43"/>
      <c r="AR63" s="43"/>
      <c r="AS63" s="43"/>
      <c r="AT63" s="43"/>
      <c r="AU63" s="43"/>
      <c r="AV63" s="43"/>
      <c r="AW63" s="43"/>
      <c r="AX63" s="43"/>
    </row>
    <row r="64" spans="1:55" ht="13.5" customHeight="1" x14ac:dyDescent="0.3">
      <c r="D64" s="63"/>
      <c r="E64" s="63"/>
      <c r="F64" s="63"/>
      <c r="G64" s="129"/>
      <c r="H64" s="130"/>
      <c r="I64" s="129"/>
      <c r="J64" s="129"/>
      <c r="AG64" s="65"/>
      <c r="AH64" s="65"/>
      <c r="AI64" s="65"/>
      <c r="AM64" s="43"/>
      <c r="AN64" s="43"/>
      <c r="AO64" s="43"/>
      <c r="AP64" s="43"/>
      <c r="AQ64" s="43"/>
      <c r="AR64" s="43"/>
      <c r="AS64" s="43"/>
      <c r="AT64" s="43"/>
      <c r="AU64" s="43"/>
      <c r="AV64" s="43"/>
      <c r="AW64" s="43"/>
      <c r="AX64" s="43"/>
    </row>
    <row r="65" spans="4:50" ht="13.5" customHeight="1" x14ac:dyDescent="0.3">
      <c r="D65" s="63"/>
      <c r="E65" s="63"/>
      <c r="F65" s="63"/>
      <c r="G65" s="129"/>
      <c r="H65" s="130"/>
      <c r="I65" s="129"/>
      <c r="J65" s="129"/>
      <c r="AG65" s="65"/>
      <c r="AH65" s="65"/>
      <c r="AI65" s="65"/>
      <c r="AM65" s="43"/>
      <c r="AN65" s="43"/>
      <c r="AO65" s="43"/>
      <c r="AP65" s="43"/>
      <c r="AQ65" s="43"/>
      <c r="AR65" s="43"/>
      <c r="AS65" s="43"/>
      <c r="AT65" s="43"/>
      <c r="AU65" s="43"/>
      <c r="AV65" s="43"/>
      <c r="AW65" s="43"/>
      <c r="AX65" s="43"/>
    </row>
    <row r="66" spans="4:50" ht="13.5" customHeight="1" x14ac:dyDescent="0.3">
      <c r="D66" s="63"/>
      <c r="E66" s="63"/>
      <c r="F66" s="63"/>
      <c r="H66" s="64"/>
      <c r="AG66" s="65"/>
      <c r="AH66" s="65"/>
      <c r="AI66" s="65"/>
      <c r="AM66" s="43"/>
      <c r="AN66" s="43"/>
      <c r="AO66" s="43"/>
      <c r="AP66" s="43"/>
      <c r="AQ66" s="43"/>
      <c r="AR66" s="43"/>
      <c r="AS66" s="43"/>
      <c r="AT66" s="43"/>
      <c r="AU66" s="43"/>
      <c r="AV66" s="43"/>
      <c r="AW66" s="43"/>
      <c r="AX66" s="43"/>
    </row>
    <row r="67" spans="4:50" ht="13.5" customHeight="1" x14ac:dyDescent="0.3">
      <c r="D67" s="63"/>
      <c r="E67" s="63"/>
      <c r="F67" s="63"/>
      <c r="H67" s="64"/>
      <c r="AG67" s="65"/>
      <c r="AH67" s="65"/>
      <c r="AI67" s="65"/>
      <c r="AM67" s="43"/>
      <c r="AN67" s="43"/>
      <c r="AO67" s="43"/>
      <c r="AP67" s="43"/>
      <c r="AQ67" s="43"/>
      <c r="AR67" s="43"/>
      <c r="AS67" s="43"/>
      <c r="AT67" s="43"/>
      <c r="AU67" s="43"/>
      <c r="AV67" s="43"/>
      <c r="AW67" s="43"/>
      <c r="AX67" s="43"/>
    </row>
    <row r="68" spans="4:50" ht="13.5" customHeight="1" x14ac:dyDescent="0.3">
      <c r="D68" s="63"/>
      <c r="E68" s="63"/>
      <c r="F68" s="63"/>
      <c r="H68" s="64"/>
      <c r="AG68" s="65"/>
      <c r="AH68" s="65"/>
      <c r="AI68" s="65"/>
      <c r="AM68" s="43"/>
      <c r="AN68" s="43"/>
      <c r="AO68" s="43"/>
      <c r="AP68" s="43"/>
      <c r="AQ68" s="43"/>
      <c r="AR68" s="43"/>
      <c r="AS68" s="43"/>
      <c r="AT68" s="43"/>
      <c r="AU68" s="43"/>
      <c r="AV68" s="43"/>
      <c r="AW68" s="43"/>
      <c r="AX68" s="43"/>
    </row>
    <row r="69" spans="4:50" ht="13.5" customHeight="1" x14ac:dyDescent="0.3">
      <c r="D69" s="63"/>
      <c r="E69" s="63"/>
      <c r="F69" s="63"/>
      <c r="H69" s="64"/>
      <c r="AG69" s="65"/>
      <c r="AH69" s="65"/>
      <c r="AI69" s="65"/>
      <c r="AM69" s="43"/>
      <c r="AN69" s="43"/>
      <c r="AO69" s="43"/>
      <c r="AP69" s="43"/>
      <c r="AQ69" s="43"/>
      <c r="AR69" s="43"/>
      <c r="AS69" s="43"/>
      <c r="AT69" s="43"/>
      <c r="AU69" s="43"/>
      <c r="AV69" s="43"/>
      <c r="AW69" s="43"/>
      <c r="AX69" s="43"/>
    </row>
    <row r="70" spans="4:50" ht="13.5" customHeight="1" x14ac:dyDescent="0.3">
      <c r="D70" s="63"/>
      <c r="E70" s="63"/>
      <c r="F70" s="63"/>
      <c r="H70" s="64"/>
      <c r="AG70" s="65"/>
      <c r="AH70" s="65"/>
      <c r="AI70" s="65"/>
      <c r="AM70" s="43"/>
      <c r="AN70" s="43"/>
      <c r="AO70" s="43"/>
      <c r="AP70" s="43"/>
      <c r="AQ70" s="43"/>
      <c r="AR70" s="43"/>
      <c r="AS70" s="43"/>
      <c r="AT70" s="43"/>
      <c r="AU70" s="43"/>
      <c r="AV70" s="43"/>
      <c r="AW70" s="43"/>
      <c r="AX70" s="43"/>
    </row>
    <row r="71" spans="4:50" ht="13.5" customHeight="1" x14ac:dyDescent="0.3">
      <c r="D71" s="63"/>
      <c r="E71" s="63"/>
      <c r="F71" s="63"/>
      <c r="H71" s="64"/>
      <c r="AG71" s="65"/>
      <c r="AH71" s="65"/>
      <c r="AI71" s="65"/>
      <c r="AM71" s="43"/>
      <c r="AN71" s="43"/>
      <c r="AO71" s="43"/>
      <c r="AP71" s="43"/>
      <c r="AQ71" s="43"/>
      <c r="AR71" s="43"/>
      <c r="AS71" s="43"/>
      <c r="AT71" s="43"/>
      <c r="AU71" s="43"/>
      <c r="AV71" s="43"/>
      <c r="AW71" s="43"/>
      <c r="AX71" s="43"/>
    </row>
    <row r="72" spans="4:50" ht="13.5" customHeight="1" x14ac:dyDescent="0.3">
      <c r="D72" s="63"/>
      <c r="E72" s="63"/>
      <c r="F72" s="63"/>
      <c r="H72" s="64"/>
      <c r="AG72" s="65"/>
      <c r="AH72" s="65"/>
      <c r="AI72" s="65"/>
      <c r="AM72" s="43"/>
      <c r="AN72" s="43"/>
      <c r="AO72" s="43"/>
      <c r="AP72" s="43"/>
      <c r="AQ72" s="43"/>
      <c r="AR72" s="43"/>
      <c r="AS72" s="43"/>
      <c r="AT72" s="43"/>
      <c r="AU72" s="43"/>
      <c r="AV72" s="43"/>
      <c r="AW72" s="43"/>
      <c r="AX72" s="43"/>
    </row>
    <row r="73" spans="4:50" ht="13.5" customHeight="1" x14ac:dyDescent="0.3">
      <c r="D73" s="63"/>
      <c r="E73" s="63"/>
      <c r="F73" s="63"/>
      <c r="H73" s="64"/>
      <c r="AG73" s="65"/>
      <c r="AH73" s="65"/>
      <c r="AI73" s="65"/>
      <c r="AM73" s="43"/>
      <c r="AN73" s="43"/>
      <c r="AO73" s="43"/>
      <c r="AP73" s="43"/>
      <c r="AQ73" s="43"/>
      <c r="AR73" s="43"/>
      <c r="AS73" s="43"/>
      <c r="AT73" s="43"/>
      <c r="AU73" s="43"/>
      <c r="AV73" s="43"/>
      <c r="AW73" s="43"/>
      <c r="AX73" s="43"/>
    </row>
    <row r="74" spans="4:50" ht="13.5" customHeight="1" x14ac:dyDescent="0.3">
      <c r="D74" s="63"/>
      <c r="E74" s="63"/>
      <c r="F74" s="63"/>
      <c r="H74" s="64"/>
      <c r="AG74" s="65"/>
      <c r="AH74" s="65"/>
      <c r="AI74" s="65"/>
      <c r="AM74" s="43"/>
      <c r="AN74" s="43"/>
      <c r="AO74" s="43"/>
      <c r="AP74" s="43"/>
      <c r="AQ74" s="43"/>
      <c r="AR74" s="43"/>
      <c r="AS74" s="43"/>
      <c r="AT74" s="43"/>
      <c r="AU74" s="43"/>
      <c r="AV74" s="43"/>
      <c r="AW74" s="43"/>
      <c r="AX74" s="43"/>
    </row>
    <row r="75" spans="4:50" ht="13.5" customHeight="1" x14ac:dyDescent="0.3">
      <c r="D75" s="63"/>
      <c r="E75" s="63"/>
      <c r="F75" s="63"/>
      <c r="H75" s="64"/>
      <c r="AG75" s="65"/>
      <c r="AH75" s="65"/>
      <c r="AI75" s="65"/>
      <c r="AM75" s="43"/>
      <c r="AN75" s="43"/>
      <c r="AO75" s="43"/>
      <c r="AP75" s="43"/>
      <c r="AQ75" s="43"/>
      <c r="AR75" s="43"/>
      <c r="AS75" s="43"/>
      <c r="AT75" s="43"/>
      <c r="AU75" s="43"/>
      <c r="AV75" s="43"/>
      <c r="AW75" s="43"/>
      <c r="AX75" s="43"/>
    </row>
    <row r="76" spans="4:50" ht="13.5" customHeight="1" x14ac:dyDescent="0.3">
      <c r="D76" s="63"/>
      <c r="E76" s="63"/>
      <c r="F76" s="63"/>
      <c r="H76" s="64"/>
      <c r="AG76" s="65"/>
      <c r="AH76" s="65"/>
      <c r="AI76" s="65"/>
      <c r="AM76" s="43"/>
      <c r="AN76" s="43"/>
      <c r="AO76" s="43"/>
      <c r="AP76" s="43"/>
      <c r="AQ76" s="43"/>
      <c r="AR76" s="43"/>
      <c r="AS76" s="43"/>
      <c r="AT76" s="43"/>
      <c r="AU76" s="43"/>
      <c r="AV76" s="43"/>
      <c r="AW76" s="43"/>
      <c r="AX76" s="43"/>
    </row>
    <row r="77" spans="4:50" ht="13.5" customHeight="1" x14ac:dyDescent="0.3">
      <c r="D77" s="63"/>
      <c r="E77" s="63"/>
      <c r="F77" s="63"/>
      <c r="H77" s="64"/>
      <c r="AG77" s="65"/>
      <c r="AH77" s="65"/>
      <c r="AI77" s="65"/>
      <c r="AM77" s="43"/>
      <c r="AN77" s="43"/>
      <c r="AO77" s="43"/>
      <c r="AP77" s="43"/>
      <c r="AQ77" s="43"/>
      <c r="AR77" s="43"/>
      <c r="AS77" s="43"/>
      <c r="AT77" s="43"/>
      <c r="AU77" s="43"/>
      <c r="AV77" s="43"/>
      <c r="AW77" s="43"/>
      <c r="AX77" s="43"/>
    </row>
    <row r="78" spans="4:50" ht="13.5" customHeight="1" x14ac:dyDescent="0.3">
      <c r="D78" s="63"/>
      <c r="E78" s="63"/>
      <c r="F78" s="63"/>
      <c r="H78" s="64"/>
      <c r="AG78" s="65"/>
      <c r="AH78" s="65"/>
      <c r="AI78" s="65"/>
      <c r="AM78" s="43"/>
      <c r="AN78" s="43"/>
      <c r="AO78" s="43"/>
      <c r="AP78" s="43"/>
      <c r="AQ78" s="43"/>
      <c r="AR78" s="43"/>
      <c r="AS78" s="43"/>
      <c r="AT78" s="43"/>
      <c r="AU78" s="43"/>
      <c r="AV78" s="43"/>
      <c r="AW78" s="43"/>
      <c r="AX78" s="43"/>
    </row>
    <row r="79" spans="4:50" ht="13.5" customHeight="1" x14ac:dyDescent="0.3">
      <c r="D79" s="63"/>
      <c r="E79" s="63"/>
      <c r="F79" s="63"/>
      <c r="H79" s="64"/>
      <c r="AG79" s="65"/>
      <c r="AH79" s="65"/>
      <c r="AI79" s="65"/>
      <c r="AM79" s="43"/>
      <c r="AN79" s="43"/>
      <c r="AO79" s="43"/>
      <c r="AP79" s="43"/>
      <c r="AQ79" s="43"/>
      <c r="AR79" s="43"/>
      <c r="AS79" s="43"/>
      <c r="AT79" s="43"/>
      <c r="AU79" s="43"/>
      <c r="AV79" s="43"/>
      <c r="AW79" s="43"/>
      <c r="AX79" s="43"/>
    </row>
    <row r="80" spans="4:50" ht="13.5" customHeight="1" x14ac:dyDescent="0.3">
      <c r="D80" s="63"/>
      <c r="E80" s="63"/>
      <c r="F80" s="63"/>
      <c r="H80" s="64"/>
      <c r="AG80" s="65"/>
      <c r="AH80" s="65"/>
      <c r="AI80" s="65"/>
      <c r="AM80" s="43"/>
      <c r="AN80" s="43"/>
      <c r="AO80" s="43"/>
      <c r="AP80" s="43"/>
      <c r="AQ80" s="43"/>
      <c r="AR80" s="43"/>
      <c r="AS80" s="43"/>
      <c r="AT80" s="43"/>
      <c r="AU80" s="43"/>
      <c r="AV80" s="43"/>
      <c r="AW80" s="43"/>
      <c r="AX80" s="43"/>
    </row>
    <row r="81" spans="4:50" ht="13.5" customHeight="1" x14ac:dyDescent="0.3">
      <c r="D81" s="63"/>
      <c r="E81" s="63"/>
      <c r="F81" s="63"/>
      <c r="H81" s="64"/>
      <c r="AG81" s="65"/>
      <c r="AH81" s="65"/>
      <c r="AI81" s="65"/>
      <c r="AM81" s="43"/>
      <c r="AN81" s="43"/>
      <c r="AO81" s="43"/>
      <c r="AP81" s="43"/>
      <c r="AQ81" s="43"/>
      <c r="AR81" s="43"/>
      <c r="AS81" s="43"/>
      <c r="AT81" s="43"/>
      <c r="AU81" s="43"/>
      <c r="AV81" s="43"/>
      <c r="AW81" s="43"/>
      <c r="AX81" s="43"/>
    </row>
    <row r="82" spans="4:50" ht="13.5" customHeight="1" x14ac:dyDescent="0.3">
      <c r="D82" s="63"/>
      <c r="E82" s="63"/>
      <c r="F82" s="63"/>
      <c r="H82" s="64"/>
      <c r="AG82" s="65"/>
      <c r="AH82" s="65"/>
      <c r="AI82" s="65"/>
      <c r="AM82" s="43"/>
      <c r="AN82" s="43"/>
      <c r="AO82" s="43"/>
      <c r="AP82" s="43"/>
      <c r="AQ82" s="43"/>
      <c r="AR82" s="43"/>
      <c r="AS82" s="43"/>
      <c r="AT82" s="43"/>
      <c r="AU82" s="43"/>
      <c r="AV82" s="43"/>
      <c r="AW82" s="43"/>
      <c r="AX82" s="43"/>
    </row>
    <row r="83" spans="4:50" ht="13.5" customHeight="1" x14ac:dyDescent="0.3">
      <c r="D83" s="63"/>
      <c r="E83" s="63"/>
      <c r="F83" s="63"/>
      <c r="H83" s="64"/>
      <c r="AG83" s="65"/>
      <c r="AH83" s="65"/>
      <c r="AI83" s="65"/>
      <c r="AM83" s="43"/>
      <c r="AN83" s="43"/>
      <c r="AO83" s="43"/>
      <c r="AP83" s="43"/>
      <c r="AQ83" s="43"/>
      <c r="AR83" s="43"/>
      <c r="AS83" s="43"/>
      <c r="AT83" s="43"/>
      <c r="AU83" s="43"/>
      <c r="AV83" s="43"/>
      <c r="AW83" s="43"/>
      <c r="AX83" s="43"/>
    </row>
    <row r="84" spans="4:50" ht="13.5" customHeight="1" x14ac:dyDescent="0.3">
      <c r="D84" s="63"/>
      <c r="E84" s="63"/>
      <c r="F84" s="63"/>
      <c r="H84" s="64"/>
      <c r="AG84" s="65"/>
      <c r="AH84" s="65"/>
      <c r="AI84" s="65"/>
      <c r="AM84" s="43"/>
      <c r="AN84" s="43"/>
      <c r="AO84" s="43"/>
      <c r="AP84" s="43"/>
      <c r="AQ84" s="43"/>
      <c r="AR84" s="43"/>
      <c r="AS84" s="43"/>
      <c r="AT84" s="43"/>
      <c r="AU84" s="43"/>
      <c r="AV84" s="43"/>
      <c r="AW84" s="43"/>
      <c r="AX84" s="43"/>
    </row>
    <row r="85" spans="4:50" ht="13.5" customHeight="1" x14ac:dyDescent="0.3">
      <c r="D85" s="63"/>
      <c r="E85" s="63"/>
      <c r="F85" s="63"/>
      <c r="H85" s="64"/>
      <c r="AG85" s="65"/>
      <c r="AH85" s="65"/>
      <c r="AI85" s="65"/>
      <c r="AM85" s="43"/>
      <c r="AN85" s="43"/>
      <c r="AO85" s="43"/>
      <c r="AP85" s="43"/>
      <c r="AQ85" s="43"/>
      <c r="AR85" s="43"/>
      <c r="AS85" s="43"/>
      <c r="AT85" s="43"/>
      <c r="AU85" s="43"/>
      <c r="AV85" s="43"/>
      <c r="AW85" s="43"/>
      <c r="AX85" s="43"/>
    </row>
    <row r="86" spans="4:50" ht="13.5" customHeight="1" x14ac:dyDescent="0.3">
      <c r="D86" s="63"/>
      <c r="E86" s="63"/>
      <c r="F86" s="63"/>
      <c r="H86" s="64"/>
      <c r="AG86" s="65"/>
      <c r="AH86" s="65"/>
      <c r="AI86" s="65"/>
      <c r="AM86" s="43"/>
      <c r="AN86" s="43"/>
      <c r="AO86" s="43"/>
      <c r="AP86" s="43"/>
      <c r="AQ86" s="43"/>
      <c r="AR86" s="43"/>
      <c r="AS86" s="43"/>
      <c r="AT86" s="43"/>
      <c r="AU86" s="43"/>
      <c r="AV86" s="43"/>
      <c r="AW86" s="43"/>
      <c r="AX86" s="43"/>
    </row>
    <row r="87" spans="4:50" ht="13.5" customHeight="1" x14ac:dyDescent="0.3">
      <c r="D87" s="63"/>
      <c r="E87" s="63"/>
      <c r="F87" s="63"/>
      <c r="H87" s="64"/>
      <c r="AG87" s="65"/>
      <c r="AH87" s="65"/>
      <c r="AI87" s="65"/>
      <c r="AM87" s="43"/>
      <c r="AN87" s="43"/>
      <c r="AO87" s="43"/>
      <c r="AP87" s="43"/>
      <c r="AQ87" s="43"/>
      <c r="AR87" s="43"/>
      <c r="AS87" s="43"/>
      <c r="AT87" s="43"/>
      <c r="AU87" s="43"/>
      <c r="AV87" s="43"/>
      <c r="AW87" s="43"/>
      <c r="AX87" s="43"/>
    </row>
    <row r="88" spans="4:50" ht="13.5" customHeight="1" x14ac:dyDescent="0.3">
      <c r="D88" s="63"/>
      <c r="E88" s="63"/>
      <c r="F88" s="63"/>
      <c r="H88" s="64"/>
      <c r="AG88" s="65"/>
      <c r="AH88" s="65"/>
      <c r="AI88" s="65"/>
      <c r="AM88" s="43"/>
      <c r="AN88" s="43"/>
      <c r="AO88" s="43"/>
      <c r="AP88" s="43"/>
      <c r="AQ88" s="43"/>
      <c r="AR88" s="43"/>
      <c r="AS88" s="43"/>
      <c r="AT88" s="43"/>
      <c r="AU88" s="43"/>
      <c r="AV88" s="43"/>
      <c r="AW88" s="43"/>
      <c r="AX88" s="43"/>
    </row>
    <row r="89" spans="4:50" ht="13.5" customHeight="1" x14ac:dyDescent="0.3">
      <c r="D89" s="63"/>
      <c r="E89" s="63"/>
      <c r="F89" s="63"/>
      <c r="H89" s="64"/>
      <c r="AG89" s="65"/>
      <c r="AH89" s="65"/>
      <c r="AI89" s="65"/>
      <c r="AM89" s="43"/>
      <c r="AN89" s="43"/>
      <c r="AO89" s="43"/>
      <c r="AP89" s="43"/>
      <c r="AQ89" s="43"/>
      <c r="AR89" s="43"/>
      <c r="AS89" s="43"/>
      <c r="AT89" s="43"/>
      <c r="AU89" s="43"/>
      <c r="AV89" s="43"/>
      <c r="AW89" s="43"/>
      <c r="AX89" s="43"/>
    </row>
    <row r="90" spans="4:50" ht="13.5" customHeight="1" x14ac:dyDescent="0.3">
      <c r="D90" s="63"/>
      <c r="E90" s="63"/>
      <c r="F90" s="63"/>
      <c r="H90" s="64"/>
      <c r="AG90" s="65"/>
      <c r="AH90" s="65"/>
      <c r="AI90" s="65"/>
      <c r="AM90" s="43"/>
      <c r="AN90" s="43"/>
      <c r="AO90" s="43"/>
      <c r="AP90" s="43"/>
      <c r="AQ90" s="43"/>
      <c r="AR90" s="43"/>
      <c r="AS90" s="43"/>
      <c r="AT90" s="43"/>
      <c r="AU90" s="43"/>
      <c r="AV90" s="43"/>
      <c r="AW90" s="43"/>
      <c r="AX90" s="43"/>
    </row>
    <row r="91" spans="4:50" ht="13.5" customHeight="1" x14ac:dyDescent="0.3">
      <c r="D91" s="63"/>
      <c r="E91" s="63"/>
      <c r="F91" s="63"/>
      <c r="H91" s="64"/>
      <c r="AG91" s="65"/>
      <c r="AH91" s="65"/>
      <c r="AI91" s="65"/>
      <c r="AM91" s="43"/>
      <c r="AN91" s="43"/>
      <c r="AO91" s="43"/>
      <c r="AP91" s="43"/>
      <c r="AQ91" s="43"/>
      <c r="AR91" s="43"/>
      <c r="AS91" s="43"/>
      <c r="AT91" s="43"/>
      <c r="AU91" s="43"/>
      <c r="AV91" s="43"/>
      <c r="AW91" s="43"/>
      <c r="AX91" s="43"/>
    </row>
    <row r="92" spans="4:50" ht="13.5" customHeight="1" x14ac:dyDescent="0.3">
      <c r="D92" s="63"/>
      <c r="E92" s="63"/>
      <c r="F92" s="63"/>
      <c r="H92" s="64"/>
      <c r="AG92" s="65"/>
      <c r="AH92" s="65"/>
      <c r="AI92" s="65"/>
      <c r="AM92" s="43"/>
      <c r="AN92" s="43"/>
      <c r="AO92" s="43"/>
      <c r="AP92" s="43"/>
      <c r="AQ92" s="43"/>
      <c r="AR92" s="43"/>
      <c r="AS92" s="43"/>
      <c r="AT92" s="43"/>
      <c r="AU92" s="43"/>
      <c r="AV92" s="43"/>
      <c r="AW92" s="43"/>
      <c r="AX92" s="43"/>
    </row>
    <row r="93" spans="4:50" ht="13.5" customHeight="1" x14ac:dyDescent="0.3">
      <c r="D93" s="63"/>
      <c r="E93" s="63"/>
      <c r="F93" s="63"/>
      <c r="H93" s="64"/>
      <c r="AG93" s="65"/>
      <c r="AH93" s="65"/>
      <c r="AI93" s="65"/>
      <c r="AM93" s="43"/>
      <c r="AN93" s="43"/>
      <c r="AO93" s="43"/>
      <c r="AP93" s="43"/>
      <c r="AQ93" s="43"/>
      <c r="AR93" s="43"/>
      <c r="AS93" s="43"/>
      <c r="AT93" s="43"/>
      <c r="AU93" s="43"/>
      <c r="AV93" s="43"/>
      <c r="AW93" s="43"/>
      <c r="AX93" s="43"/>
    </row>
    <row r="94" spans="4:50" ht="13.5" customHeight="1" x14ac:dyDescent="0.3">
      <c r="D94" s="63"/>
      <c r="E94" s="63"/>
      <c r="F94" s="63"/>
      <c r="H94" s="64"/>
      <c r="AG94" s="65"/>
      <c r="AH94" s="65"/>
      <c r="AI94" s="65"/>
      <c r="AM94" s="43"/>
      <c r="AN94" s="43"/>
      <c r="AO94" s="43"/>
      <c r="AP94" s="43"/>
      <c r="AQ94" s="43"/>
      <c r="AR94" s="43"/>
      <c r="AS94" s="43"/>
      <c r="AT94" s="43"/>
      <c r="AU94" s="43"/>
      <c r="AV94" s="43"/>
      <c r="AW94" s="43"/>
      <c r="AX94" s="43"/>
    </row>
    <row r="95" spans="4:50" ht="13.5" customHeight="1" x14ac:dyDescent="0.3">
      <c r="D95" s="63"/>
      <c r="E95" s="63"/>
      <c r="F95" s="63"/>
      <c r="H95" s="64"/>
      <c r="AG95" s="65"/>
      <c r="AH95" s="65"/>
      <c r="AI95" s="65"/>
      <c r="AM95" s="43"/>
      <c r="AN95" s="43"/>
      <c r="AO95" s="43"/>
      <c r="AP95" s="43"/>
      <c r="AQ95" s="43"/>
      <c r="AR95" s="43"/>
      <c r="AS95" s="43"/>
      <c r="AT95" s="43"/>
      <c r="AU95" s="43"/>
      <c r="AV95" s="43"/>
      <c r="AW95" s="43"/>
      <c r="AX95" s="43"/>
    </row>
    <row r="96" spans="4:50" ht="13.5" customHeight="1" x14ac:dyDescent="0.3">
      <c r="D96" s="63"/>
      <c r="E96" s="63"/>
      <c r="F96" s="63"/>
      <c r="H96" s="64"/>
      <c r="AG96" s="65"/>
      <c r="AH96" s="65"/>
      <c r="AI96" s="65"/>
      <c r="AM96" s="43"/>
      <c r="AN96" s="43"/>
      <c r="AO96" s="43"/>
      <c r="AP96" s="43"/>
      <c r="AQ96" s="43"/>
      <c r="AR96" s="43"/>
      <c r="AS96" s="43"/>
      <c r="AT96" s="43"/>
      <c r="AU96" s="43"/>
      <c r="AV96" s="43"/>
      <c r="AW96" s="43"/>
      <c r="AX96" s="43"/>
    </row>
    <row r="97" spans="4:50" ht="13.5" customHeight="1" x14ac:dyDescent="0.3">
      <c r="D97" s="63"/>
      <c r="E97" s="63"/>
      <c r="F97" s="63"/>
      <c r="H97" s="64"/>
      <c r="AG97" s="65"/>
      <c r="AH97" s="65"/>
      <c r="AI97" s="65"/>
      <c r="AM97" s="43"/>
      <c r="AN97" s="43"/>
      <c r="AO97" s="43"/>
      <c r="AP97" s="43"/>
      <c r="AQ97" s="43"/>
      <c r="AR97" s="43"/>
      <c r="AS97" s="43"/>
      <c r="AT97" s="43"/>
      <c r="AU97" s="43"/>
      <c r="AV97" s="43"/>
      <c r="AW97" s="43"/>
      <c r="AX97" s="43"/>
    </row>
    <row r="98" spans="4:50" ht="13.5" customHeight="1" x14ac:dyDescent="0.3">
      <c r="D98" s="63"/>
      <c r="E98" s="63"/>
      <c r="F98" s="63"/>
      <c r="H98" s="64"/>
      <c r="AG98" s="65"/>
      <c r="AH98" s="65"/>
      <c r="AI98" s="65"/>
      <c r="AM98" s="43"/>
      <c r="AN98" s="43"/>
      <c r="AO98" s="43"/>
      <c r="AP98" s="43"/>
      <c r="AQ98" s="43"/>
      <c r="AR98" s="43"/>
      <c r="AS98" s="43"/>
      <c r="AT98" s="43"/>
      <c r="AU98" s="43"/>
      <c r="AV98" s="43"/>
      <c r="AW98" s="43"/>
      <c r="AX98" s="43"/>
    </row>
    <row r="99" spans="4:50" ht="13.5" customHeight="1" x14ac:dyDescent="0.3">
      <c r="D99" s="63"/>
      <c r="E99" s="63"/>
      <c r="F99" s="63"/>
      <c r="H99" s="64"/>
      <c r="AG99" s="65"/>
      <c r="AH99" s="65"/>
      <c r="AI99" s="65"/>
      <c r="AM99" s="43"/>
      <c r="AN99" s="43"/>
      <c r="AO99" s="43"/>
      <c r="AP99" s="43"/>
      <c r="AQ99" s="43"/>
      <c r="AR99" s="43"/>
      <c r="AS99" s="43"/>
      <c r="AT99" s="43"/>
      <c r="AU99" s="43"/>
      <c r="AV99" s="43"/>
      <c r="AW99" s="43"/>
      <c r="AX99" s="43"/>
    </row>
    <row r="100" spans="4:50" ht="13.5" customHeight="1" x14ac:dyDescent="0.3">
      <c r="D100" s="63"/>
      <c r="E100" s="63"/>
      <c r="F100" s="63"/>
      <c r="H100" s="64"/>
      <c r="AG100" s="65"/>
      <c r="AH100" s="65"/>
      <c r="AI100" s="65"/>
      <c r="AM100" s="43"/>
      <c r="AN100" s="43"/>
      <c r="AO100" s="43"/>
      <c r="AP100" s="43"/>
      <c r="AQ100" s="43"/>
      <c r="AR100" s="43"/>
      <c r="AS100" s="43"/>
      <c r="AT100" s="43"/>
      <c r="AU100" s="43"/>
      <c r="AV100" s="43"/>
      <c r="AW100" s="43"/>
      <c r="AX100" s="43"/>
    </row>
    <row r="101" spans="4:50" ht="13.5" customHeight="1" x14ac:dyDescent="0.3">
      <c r="D101" s="63"/>
      <c r="E101" s="63"/>
      <c r="F101" s="63"/>
      <c r="H101" s="64"/>
      <c r="AG101" s="65"/>
      <c r="AH101" s="65"/>
      <c r="AI101" s="65"/>
      <c r="AM101" s="43"/>
      <c r="AN101" s="43"/>
      <c r="AO101" s="43"/>
      <c r="AP101" s="43"/>
      <c r="AQ101" s="43"/>
      <c r="AR101" s="43"/>
      <c r="AS101" s="43"/>
      <c r="AT101" s="43"/>
      <c r="AU101" s="43"/>
      <c r="AV101" s="43"/>
      <c r="AW101" s="43"/>
      <c r="AX101" s="43"/>
    </row>
    <row r="102" spans="4:50" ht="13.5" customHeight="1" x14ac:dyDescent="0.3">
      <c r="D102" s="63"/>
      <c r="E102" s="63"/>
      <c r="F102" s="63"/>
      <c r="H102" s="64"/>
      <c r="AG102" s="65"/>
      <c r="AH102" s="65"/>
      <c r="AI102" s="65"/>
      <c r="AM102" s="43"/>
      <c r="AN102" s="43"/>
      <c r="AO102" s="43"/>
      <c r="AP102" s="43"/>
      <c r="AQ102" s="43"/>
      <c r="AR102" s="43"/>
      <c r="AS102" s="43"/>
      <c r="AT102" s="43"/>
      <c r="AU102" s="43"/>
      <c r="AV102" s="43"/>
      <c r="AW102" s="43"/>
      <c r="AX102" s="43"/>
    </row>
    <row r="103" spans="4:50" ht="13.5" customHeight="1" x14ac:dyDescent="0.3">
      <c r="D103" s="63"/>
      <c r="E103" s="63"/>
      <c r="F103" s="63"/>
      <c r="H103" s="64"/>
      <c r="AG103" s="65"/>
      <c r="AH103" s="65"/>
      <c r="AI103" s="65"/>
      <c r="AM103" s="43"/>
      <c r="AN103" s="43"/>
      <c r="AO103" s="43"/>
      <c r="AP103" s="43"/>
      <c r="AQ103" s="43"/>
      <c r="AR103" s="43"/>
      <c r="AS103" s="43"/>
      <c r="AT103" s="43"/>
      <c r="AU103" s="43"/>
      <c r="AV103" s="43"/>
      <c r="AW103" s="43"/>
      <c r="AX103" s="43"/>
    </row>
    <row r="104" spans="4:50" ht="13.5" customHeight="1" x14ac:dyDescent="0.3">
      <c r="D104" s="63"/>
      <c r="E104" s="63"/>
      <c r="F104" s="63"/>
      <c r="H104" s="64"/>
      <c r="AG104" s="65"/>
      <c r="AH104" s="65"/>
      <c r="AI104" s="65"/>
      <c r="AM104" s="43"/>
      <c r="AN104" s="43"/>
      <c r="AO104" s="43"/>
      <c r="AP104" s="43"/>
      <c r="AQ104" s="43"/>
      <c r="AR104" s="43"/>
      <c r="AS104" s="43"/>
      <c r="AT104" s="43"/>
      <c r="AU104" s="43"/>
      <c r="AV104" s="43"/>
      <c r="AW104" s="43"/>
      <c r="AX104" s="43"/>
    </row>
    <row r="105" spans="4:50" ht="13.5" customHeight="1" x14ac:dyDescent="0.3">
      <c r="D105" s="63"/>
      <c r="E105" s="63"/>
      <c r="F105" s="63"/>
      <c r="H105" s="64"/>
      <c r="AG105" s="65"/>
      <c r="AH105" s="65"/>
      <c r="AI105" s="65"/>
      <c r="AM105" s="43"/>
      <c r="AN105" s="43"/>
      <c r="AO105" s="43"/>
      <c r="AP105" s="43"/>
      <c r="AQ105" s="43"/>
      <c r="AR105" s="43"/>
      <c r="AS105" s="43"/>
      <c r="AT105" s="43"/>
      <c r="AU105" s="43"/>
      <c r="AV105" s="43"/>
      <c r="AW105" s="43"/>
      <c r="AX105" s="43"/>
    </row>
    <row r="106" spans="4:50" ht="13.5" customHeight="1" x14ac:dyDescent="0.3">
      <c r="D106" s="63"/>
      <c r="E106" s="63"/>
      <c r="F106" s="63"/>
      <c r="H106" s="64"/>
      <c r="AG106" s="65"/>
      <c r="AH106" s="65"/>
      <c r="AI106" s="65"/>
      <c r="AM106" s="43"/>
      <c r="AN106" s="43"/>
      <c r="AO106" s="43"/>
      <c r="AP106" s="43"/>
      <c r="AQ106" s="43"/>
      <c r="AR106" s="43"/>
      <c r="AS106" s="43"/>
      <c r="AT106" s="43"/>
      <c r="AU106" s="43"/>
      <c r="AV106" s="43"/>
      <c r="AW106" s="43"/>
      <c r="AX106" s="43"/>
    </row>
    <row r="107" spans="4:50" ht="13.5" customHeight="1" x14ac:dyDescent="0.3">
      <c r="D107" s="63"/>
      <c r="E107" s="63"/>
      <c r="F107" s="63"/>
      <c r="H107" s="64"/>
      <c r="AG107" s="65"/>
      <c r="AH107" s="65"/>
      <c r="AI107" s="65"/>
      <c r="AM107" s="43"/>
      <c r="AN107" s="43"/>
      <c r="AO107" s="43"/>
      <c r="AP107" s="43"/>
      <c r="AQ107" s="43"/>
      <c r="AR107" s="43"/>
      <c r="AS107" s="43"/>
      <c r="AT107" s="43"/>
      <c r="AU107" s="43"/>
      <c r="AV107" s="43"/>
      <c r="AW107" s="43"/>
      <c r="AX107" s="43"/>
    </row>
    <row r="108" spans="4:50" ht="13.5" customHeight="1" x14ac:dyDescent="0.3">
      <c r="D108" s="63"/>
      <c r="E108" s="63"/>
      <c r="F108" s="63"/>
      <c r="H108" s="64"/>
      <c r="AG108" s="65"/>
      <c r="AH108" s="65"/>
      <c r="AI108" s="65"/>
      <c r="AM108" s="43"/>
      <c r="AN108" s="43"/>
      <c r="AO108" s="43"/>
      <c r="AP108" s="43"/>
      <c r="AQ108" s="43"/>
      <c r="AR108" s="43"/>
      <c r="AS108" s="43"/>
      <c r="AT108" s="43"/>
      <c r="AU108" s="43"/>
      <c r="AV108" s="43"/>
      <c r="AW108" s="43"/>
      <c r="AX108" s="43"/>
    </row>
    <row r="109" spans="4:50" ht="13.5" customHeight="1" x14ac:dyDescent="0.3">
      <c r="D109" s="63"/>
      <c r="E109" s="63"/>
      <c r="F109" s="63"/>
      <c r="H109" s="64"/>
      <c r="AG109" s="65"/>
      <c r="AH109" s="65"/>
      <c r="AI109" s="65"/>
      <c r="AM109" s="43"/>
      <c r="AN109" s="43"/>
      <c r="AO109" s="43"/>
      <c r="AP109" s="43"/>
      <c r="AQ109" s="43"/>
      <c r="AR109" s="43"/>
      <c r="AS109" s="43"/>
      <c r="AT109" s="43"/>
      <c r="AU109" s="43"/>
      <c r="AV109" s="43"/>
      <c r="AW109" s="43"/>
      <c r="AX109" s="43"/>
    </row>
    <row r="110" spans="4:50" ht="13.5" customHeight="1" x14ac:dyDescent="0.3">
      <c r="D110" s="63"/>
      <c r="E110" s="63"/>
      <c r="F110" s="63"/>
      <c r="H110" s="64"/>
      <c r="AG110" s="65"/>
      <c r="AH110" s="65"/>
      <c r="AI110" s="65"/>
      <c r="AM110" s="43"/>
      <c r="AN110" s="43"/>
      <c r="AO110" s="43"/>
      <c r="AP110" s="43"/>
      <c r="AQ110" s="43"/>
      <c r="AR110" s="43"/>
      <c r="AS110" s="43"/>
      <c r="AT110" s="43"/>
      <c r="AU110" s="43"/>
      <c r="AV110" s="43"/>
      <c r="AW110" s="43"/>
      <c r="AX110" s="43"/>
    </row>
    <row r="111" spans="4:50" ht="13.5" customHeight="1" x14ac:dyDescent="0.3">
      <c r="D111" s="63"/>
      <c r="E111" s="63"/>
      <c r="F111" s="63"/>
      <c r="H111" s="64"/>
      <c r="AG111" s="65"/>
      <c r="AH111" s="65"/>
      <c r="AI111" s="65"/>
      <c r="AM111" s="43"/>
      <c r="AN111" s="43"/>
      <c r="AO111" s="43"/>
      <c r="AP111" s="43"/>
      <c r="AQ111" s="43"/>
      <c r="AR111" s="43"/>
      <c r="AS111" s="43"/>
      <c r="AT111" s="43"/>
      <c r="AU111" s="43"/>
      <c r="AV111" s="43"/>
      <c r="AW111" s="43"/>
      <c r="AX111" s="43"/>
    </row>
    <row r="112" spans="4:50" ht="13.5" customHeight="1" x14ac:dyDescent="0.3">
      <c r="D112" s="63"/>
      <c r="E112" s="63"/>
      <c r="F112" s="63"/>
      <c r="H112" s="64"/>
      <c r="AG112" s="65"/>
      <c r="AH112" s="65"/>
      <c r="AI112" s="65"/>
      <c r="AM112" s="43"/>
      <c r="AN112" s="43"/>
      <c r="AO112" s="43"/>
      <c r="AP112" s="43"/>
      <c r="AQ112" s="43"/>
      <c r="AR112" s="43"/>
      <c r="AS112" s="43"/>
      <c r="AT112" s="43"/>
      <c r="AU112" s="43"/>
      <c r="AV112" s="43"/>
      <c r="AW112" s="43"/>
      <c r="AX112" s="43"/>
    </row>
    <row r="113" spans="4:50" ht="13.5" customHeight="1" x14ac:dyDescent="0.3">
      <c r="D113" s="63"/>
      <c r="E113" s="63"/>
      <c r="F113" s="63"/>
      <c r="H113" s="64"/>
      <c r="AG113" s="65"/>
      <c r="AH113" s="65"/>
      <c r="AI113" s="65"/>
      <c r="AM113" s="43"/>
      <c r="AN113" s="43"/>
      <c r="AO113" s="43"/>
      <c r="AP113" s="43"/>
      <c r="AQ113" s="43"/>
      <c r="AR113" s="43"/>
      <c r="AS113" s="43"/>
      <c r="AT113" s="43"/>
      <c r="AU113" s="43"/>
      <c r="AV113" s="43"/>
      <c r="AW113" s="43"/>
      <c r="AX113" s="43"/>
    </row>
    <row r="114" spans="4:50" ht="13.5" customHeight="1" x14ac:dyDescent="0.3">
      <c r="D114" s="63"/>
      <c r="E114" s="63"/>
      <c r="F114" s="63"/>
      <c r="H114" s="64"/>
      <c r="AG114" s="65"/>
      <c r="AH114" s="65"/>
      <c r="AI114" s="65"/>
      <c r="AM114" s="43"/>
      <c r="AN114" s="43"/>
      <c r="AO114" s="43"/>
      <c r="AP114" s="43"/>
      <c r="AQ114" s="43"/>
      <c r="AR114" s="43"/>
      <c r="AS114" s="43"/>
      <c r="AT114" s="43"/>
      <c r="AU114" s="43"/>
      <c r="AV114" s="43"/>
      <c r="AW114" s="43"/>
      <c r="AX114" s="43"/>
    </row>
    <row r="115" spans="4:50" ht="13.5" customHeight="1" x14ac:dyDescent="0.3">
      <c r="D115" s="63"/>
      <c r="E115" s="63"/>
      <c r="F115" s="63"/>
      <c r="H115" s="64"/>
      <c r="AG115" s="65"/>
      <c r="AH115" s="65"/>
      <c r="AI115" s="65"/>
      <c r="AM115" s="43"/>
      <c r="AN115" s="43"/>
      <c r="AO115" s="43"/>
      <c r="AP115" s="43"/>
      <c r="AQ115" s="43"/>
      <c r="AR115" s="43"/>
      <c r="AS115" s="43"/>
      <c r="AT115" s="43"/>
      <c r="AU115" s="43"/>
      <c r="AV115" s="43"/>
      <c r="AW115" s="43"/>
      <c r="AX115" s="43"/>
    </row>
    <row r="116" spans="4:50" ht="13.5" customHeight="1" x14ac:dyDescent="0.3">
      <c r="D116" s="63"/>
      <c r="E116" s="63"/>
      <c r="F116" s="63"/>
      <c r="H116" s="64"/>
      <c r="AG116" s="65"/>
      <c r="AH116" s="65"/>
      <c r="AI116" s="65"/>
      <c r="AM116" s="43"/>
      <c r="AN116" s="43"/>
      <c r="AO116" s="43"/>
      <c r="AP116" s="43"/>
      <c r="AQ116" s="43"/>
      <c r="AR116" s="43"/>
      <c r="AS116" s="43"/>
      <c r="AT116" s="43"/>
      <c r="AU116" s="43"/>
      <c r="AV116" s="43"/>
      <c r="AW116" s="43"/>
      <c r="AX116" s="43"/>
    </row>
    <row r="117" spans="4:50" ht="13.5" customHeight="1" x14ac:dyDescent="0.3">
      <c r="D117" s="63"/>
      <c r="E117" s="63"/>
      <c r="F117" s="63"/>
      <c r="H117" s="64"/>
      <c r="AG117" s="65"/>
      <c r="AH117" s="65"/>
      <c r="AI117" s="65"/>
      <c r="AM117" s="43"/>
      <c r="AN117" s="43"/>
      <c r="AO117" s="43"/>
      <c r="AP117" s="43"/>
      <c r="AQ117" s="43"/>
      <c r="AR117" s="43"/>
      <c r="AS117" s="43"/>
      <c r="AT117" s="43"/>
      <c r="AU117" s="43"/>
      <c r="AV117" s="43"/>
      <c r="AW117" s="43"/>
      <c r="AX117" s="43"/>
    </row>
    <row r="118" spans="4:50" ht="13.5" customHeight="1" x14ac:dyDescent="0.3">
      <c r="D118" s="63"/>
      <c r="E118" s="63"/>
      <c r="F118" s="63"/>
      <c r="H118" s="64"/>
      <c r="AG118" s="65"/>
      <c r="AH118" s="65"/>
      <c r="AI118" s="65"/>
      <c r="AM118" s="43"/>
      <c r="AN118" s="43"/>
      <c r="AO118" s="43"/>
      <c r="AP118" s="43"/>
      <c r="AQ118" s="43"/>
      <c r="AR118" s="43"/>
      <c r="AS118" s="43"/>
      <c r="AT118" s="43"/>
      <c r="AU118" s="43"/>
      <c r="AV118" s="43"/>
      <c r="AW118" s="43"/>
      <c r="AX118" s="43"/>
    </row>
    <row r="119" spans="4:50" ht="13.5" customHeight="1" x14ac:dyDescent="0.3">
      <c r="D119" s="63"/>
      <c r="E119" s="63"/>
      <c r="F119" s="63"/>
      <c r="H119" s="64"/>
      <c r="AG119" s="65"/>
      <c r="AH119" s="65"/>
      <c r="AI119" s="65"/>
      <c r="AM119" s="43"/>
      <c r="AN119" s="43"/>
      <c r="AO119" s="43"/>
      <c r="AP119" s="43"/>
      <c r="AQ119" s="43"/>
      <c r="AR119" s="43"/>
      <c r="AS119" s="43"/>
      <c r="AT119" s="43"/>
      <c r="AU119" s="43"/>
      <c r="AV119" s="43"/>
      <c r="AW119" s="43"/>
      <c r="AX119" s="43"/>
    </row>
    <row r="120" spans="4:50" ht="13.5" customHeight="1" x14ac:dyDescent="0.3">
      <c r="D120" s="63"/>
      <c r="E120" s="63"/>
      <c r="F120" s="63"/>
      <c r="H120" s="64"/>
      <c r="AG120" s="65"/>
      <c r="AH120" s="65"/>
      <c r="AI120" s="65"/>
      <c r="AM120" s="43"/>
      <c r="AN120" s="43"/>
      <c r="AO120" s="43"/>
      <c r="AP120" s="43"/>
      <c r="AQ120" s="43"/>
      <c r="AR120" s="43"/>
      <c r="AS120" s="43"/>
      <c r="AT120" s="43"/>
      <c r="AU120" s="43"/>
      <c r="AV120" s="43"/>
      <c r="AW120" s="43"/>
      <c r="AX120" s="43"/>
    </row>
    <row r="121" spans="4:50" ht="13.5" customHeight="1" x14ac:dyDescent="0.3">
      <c r="D121" s="63"/>
      <c r="E121" s="63"/>
      <c r="F121" s="63"/>
      <c r="H121" s="64"/>
      <c r="AG121" s="65"/>
      <c r="AH121" s="65"/>
      <c r="AI121" s="65"/>
      <c r="AM121" s="43"/>
      <c r="AN121" s="43"/>
      <c r="AO121" s="43"/>
      <c r="AP121" s="43"/>
      <c r="AQ121" s="43"/>
      <c r="AR121" s="43"/>
      <c r="AS121" s="43"/>
      <c r="AT121" s="43"/>
      <c r="AU121" s="43"/>
      <c r="AV121" s="43"/>
      <c r="AW121" s="43"/>
      <c r="AX121" s="43"/>
    </row>
    <row r="122" spans="4:50" ht="13.5" customHeight="1" x14ac:dyDescent="0.3">
      <c r="D122" s="63"/>
      <c r="E122" s="63"/>
      <c r="F122" s="63"/>
      <c r="H122" s="64"/>
      <c r="AG122" s="65"/>
      <c r="AH122" s="65"/>
      <c r="AI122" s="65"/>
      <c r="AM122" s="43"/>
      <c r="AN122" s="43"/>
      <c r="AO122" s="43"/>
      <c r="AP122" s="43"/>
      <c r="AQ122" s="43"/>
      <c r="AR122" s="43"/>
      <c r="AS122" s="43"/>
      <c r="AT122" s="43"/>
      <c r="AU122" s="43"/>
      <c r="AV122" s="43"/>
      <c r="AW122" s="43"/>
      <c r="AX122" s="43"/>
    </row>
    <row r="123" spans="4:50" ht="13.5" customHeight="1" x14ac:dyDescent="0.3">
      <c r="D123" s="63"/>
      <c r="E123" s="63"/>
      <c r="F123" s="63"/>
      <c r="H123" s="64"/>
      <c r="AG123" s="65"/>
      <c r="AH123" s="65"/>
      <c r="AI123" s="65"/>
      <c r="AM123" s="43"/>
      <c r="AN123" s="43"/>
      <c r="AO123" s="43"/>
      <c r="AP123" s="43"/>
      <c r="AQ123" s="43"/>
      <c r="AR123" s="43"/>
      <c r="AS123" s="43"/>
      <c r="AT123" s="43"/>
      <c r="AU123" s="43"/>
      <c r="AV123" s="43"/>
      <c r="AW123" s="43"/>
      <c r="AX123" s="43"/>
    </row>
    <row r="124" spans="4:50" ht="13.5" customHeight="1" x14ac:dyDescent="0.3">
      <c r="D124" s="63"/>
      <c r="E124" s="63"/>
      <c r="F124" s="63"/>
      <c r="H124" s="64"/>
      <c r="AG124" s="65"/>
      <c r="AH124" s="65"/>
      <c r="AI124" s="65"/>
      <c r="AM124" s="43"/>
      <c r="AN124" s="43"/>
      <c r="AO124" s="43"/>
      <c r="AP124" s="43"/>
      <c r="AQ124" s="43"/>
      <c r="AR124" s="43"/>
      <c r="AS124" s="43"/>
      <c r="AT124" s="43"/>
      <c r="AU124" s="43"/>
      <c r="AV124" s="43"/>
      <c r="AW124" s="43"/>
      <c r="AX124" s="43"/>
    </row>
    <row r="125" spans="4:50" ht="13.5" customHeight="1" x14ac:dyDescent="0.3">
      <c r="D125" s="63"/>
      <c r="E125" s="63"/>
      <c r="F125" s="63"/>
      <c r="H125" s="64"/>
      <c r="AG125" s="65"/>
      <c r="AH125" s="65"/>
      <c r="AI125" s="65"/>
      <c r="AM125" s="43"/>
      <c r="AN125" s="43"/>
      <c r="AO125" s="43"/>
      <c r="AP125" s="43"/>
      <c r="AQ125" s="43"/>
      <c r="AR125" s="43"/>
      <c r="AS125" s="43"/>
      <c r="AT125" s="43"/>
      <c r="AU125" s="43"/>
      <c r="AV125" s="43"/>
      <c r="AW125" s="43"/>
      <c r="AX125" s="43"/>
    </row>
    <row r="126" spans="4:50" ht="13.5" customHeight="1" x14ac:dyDescent="0.3">
      <c r="D126" s="63"/>
      <c r="E126" s="63"/>
      <c r="F126" s="63"/>
      <c r="H126" s="64"/>
      <c r="AG126" s="65"/>
      <c r="AH126" s="65"/>
      <c r="AI126" s="65"/>
      <c r="AM126" s="43"/>
      <c r="AN126" s="43"/>
      <c r="AO126" s="43"/>
      <c r="AP126" s="43"/>
      <c r="AQ126" s="43"/>
      <c r="AR126" s="43"/>
      <c r="AS126" s="43"/>
      <c r="AT126" s="43"/>
      <c r="AU126" s="43"/>
      <c r="AV126" s="43"/>
      <c r="AW126" s="43"/>
      <c r="AX126" s="43"/>
    </row>
    <row r="127" spans="4:50" ht="13.5" customHeight="1" x14ac:dyDescent="0.3">
      <c r="D127" s="63"/>
      <c r="E127" s="63"/>
      <c r="F127" s="63"/>
      <c r="H127" s="64"/>
      <c r="AG127" s="65"/>
      <c r="AH127" s="65"/>
      <c r="AI127" s="65"/>
      <c r="AM127" s="43"/>
      <c r="AN127" s="43"/>
      <c r="AO127" s="43"/>
      <c r="AP127" s="43"/>
      <c r="AQ127" s="43"/>
      <c r="AR127" s="43"/>
      <c r="AS127" s="43"/>
      <c r="AT127" s="43"/>
      <c r="AU127" s="43"/>
      <c r="AV127" s="43"/>
      <c r="AW127" s="43"/>
      <c r="AX127" s="43"/>
    </row>
    <row r="128" spans="4:50" ht="13.5" customHeight="1" x14ac:dyDescent="0.3">
      <c r="D128" s="63"/>
      <c r="E128" s="63"/>
      <c r="F128" s="63"/>
      <c r="H128" s="64"/>
      <c r="AG128" s="65"/>
      <c r="AH128" s="65"/>
      <c r="AI128" s="65"/>
      <c r="AM128" s="43"/>
      <c r="AN128" s="43"/>
      <c r="AO128" s="43"/>
      <c r="AP128" s="43"/>
      <c r="AQ128" s="43"/>
      <c r="AR128" s="43"/>
      <c r="AS128" s="43"/>
      <c r="AT128" s="43"/>
      <c r="AU128" s="43"/>
      <c r="AV128" s="43"/>
      <c r="AW128" s="43"/>
      <c r="AX128" s="43"/>
    </row>
    <row r="129" spans="4:50" ht="13.5" customHeight="1" x14ac:dyDescent="0.3">
      <c r="D129" s="63"/>
      <c r="E129" s="63"/>
      <c r="F129" s="63"/>
      <c r="H129" s="64"/>
      <c r="AG129" s="65"/>
      <c r="AH129" s="65"/>
      <c r="AI129" s="65"/>
      <c r="AM129" s="43"/>
      <c r="AN129" s="43"/>
      <c r="AO129" s="43"/>
      <c r="AP129" s="43"/>
      <c r="AQ129" s="43"/>
      <c r="AR129" s="43"/>
      <c r="AS129" s="43"/>
      <c r="AT129" s="43"/>
      <c r="AU129" s="43"/>
      <c r="AV129" s="43"/>
      <c r="AW129" s="43"/>
      <c r="AX129" s="43"/>
    </row>
    <row r="130" spans="4:50" ht="13.5" customHeight="1" x14ac:dyDescent="0.3">
      <c r="D130" s="63"/>
      <c r="E130" s="63"/>
      <c r="F130" s="63"/>
      <c r="H130" s="64"/>
      <c r="AG130" s="65"/>
      <c r="AH130" s="65"/>
      <c r="AI130" s="65"/>
      <c r="AM130" s="43"/>
      <c r="AN130" s="43"/>
      <c r="AO130" s="43"/>
      <c r="AP130" s="43"/>
      <c r="AQ130" s="43"/>
      <c r="AR130" s="43"/>
      <c r="AS130" s="43"/>
      <c r="AT130" s="43"/>
      <c r="AU130" s="43"/>
      <c r="AV130" s="43"/>
      <c r="AW130" s="43"/>
      <c r="AX130" s="43"/>
    </row>
    <row r="131" spans="4:50" ht="13.5" customHeight="1" x14ac:dyDescent="0.3">
      <c r="D131" s="63"/>
      <c r="E131" s="63"/>
      <c r="F131" s="63"/>
      <c r="H131" s="64"/>
      <c r="AG131" s="65"/>
      <c r="AH131" s="65"/>
      <c r="AI131" s="65"/>
      <c r="AM131" s="43"/>
      <c r="AN131" s="43"/>
      <c r="AO131" s="43"/>
      <c r="AP131" s="43"/>
      <c r="AQ131" s="43"/>
      <c r="AR131" s="43"/>
      <c r="AS131" s="43"/>
      <c r="AT131" s="43"/>
      <c r="AU131" s="43"/>
      <c r="AV131" s="43"/>
      <c r="AW131" s="43"/>
      <c r="AX131" s="43"/>
    </row>
    <row r="132" spans="4:50" ht="13.5" customHeight="1" x14ac:dyDescent="0.3">
      <c r="D132" s="63"/>
      <c r="E132" s="63"/>
      <c r="F132" s="63"/>
      <c r="H132" s="64"/>
      <c r="AG132" s="65"/>
      <c r="AH132" s="65"/>
      <c r="AI132" s="65"/>
      <c r="AM132" s="43"/>
      <c r="AN132" s="43"/>
      <c r="AO132" s="43"/>
      <c r="AP132" s="43"/>
      <c r="AQ132" s="43"/>
      <c r="AR132" s="43"/>
      <c r="AS132" s="43"/>
      <c r="AT132" s="43"/>
      <c r="AU132" s="43"/>
      <c r="AV132" s="43"/>
      <c r="AW132" s="43"/>
      <c r="AX132" s="43"/>
    </row>
    <row r="133" spans="4:50" ht="13.5" customHeight="1" x14ac:dyDescent="0.3">
      <c r="D133" s="63"/>
      <c r="E133" s="63"/>
      <c r="F133" s="63"/>
      <c r="H133" s="64"/>
      <c r="AG133" s="65"/>
      <c r="AH133" s="65"/>
      <c r="AI133" s="65"/>
      <c r="AM133" s="43"/>
      <c r="AN133" s="43"/>
      <c r="AO133" s="43"/>
      <c r="AP133" s="43"/>
      <c r="AQ133" s="43"/>
      <c r="AR133" s="43"/>
      <c r="AS133" s="43"/>
      <c r="AT133" s="43"/>
      <c r="AU133" s="43"/>
      <c r="AV133" s="43"/>
      <c r="AW133" s="43"/>
      <c r="AX133" s="43"/>
    </row>
    <row r="134" spans="4:50" ht="13.5" customHeight="1" x14ac:dyDescent="0.3">
      <c r="D134" s="63"/>
      <c r="E134" s="63"/>
      <c r="F134" s="63"/>
      <c r="H134" s="64"/>
      <c r="AG134" s="65"/>
      <c r="AH134" s="65"/>
      <c r="AI134" s="65"/>
      <c r="AM134" s="43"/>
      <c r="AN134" s="43"/>
      <c r="AO134" s="43"/>
      <c r="AP134" s="43"/>
      <c r="AQ134" s="43"/>
      <c r="AR134" s="43"/>
      <c r="AS134" s="43"/>
      <c r="AT134" s="43"/>
      <c r="AU134" s="43"/>
      <c r="AV134" s="43"/>
      <c r="AW134" s="43"/>
      <c r="AX134" s="43"/>
    </row>
    <row r="135" spans="4:50" ht="13.5" customHeight="1" x14ac:dyDescent="0.3">
      <c r="D135" s="63"/>
      <c r="E135" s="63"/>
      <c r="F135" s="63"/>
      <c r="H135" s="64"/>
      <c r="AG135" s="65"/>
      <c r="AH135" s="65"/>
      <c r="AI135" s="65"/>
      <c r="AM135" s="43"/>
      <c r="AN135" s="43"/>
      <c r="AO135" s="43"/>
      <c r="AP135" s="43"/>
      <c r="AQ135" s="43"/>
      <c r="AR135" s="43"/>
      <c r="AS135" s="43"/>
      <c r="AT135" s="43"/>
      <c r="AU135" s="43"/>
      <c r="AV135" s="43"/>
      <c r="AW135" s="43"/>
      <c r="AX135" s="43"/>
    </row>
    <row r="136" spans="4:50" ht="13.5" customHeight="1" x14ac:dyDescent="0.3">
      <c r="D136" s="63"/>
      <c r="E136" s="63"/>
      <c r="F136" s="63"/>
      <c r="H136" s="64"/>
      <c r="AG136" s="65"/>
      <c r="AH136" s="65"/>
      <c r="AI136" s="65"/>
      <c r="AM136" s="43"/>
      <c r="AN136" s="43"/>
      <c r="AO136" s="43"/>
      <c r="AP136" s="43"/>
      <c r="AQ136" s="43"/>
      <c r="AR136" s="43"/>
      <c r="AS136" s="43"/>
      <c r="AT136" s="43"/>
      <c r="AU136" s="43"/>
      <c r="AV136" s="43"/>
      <c r="AW136" s="43"/>
      <c r="AX136" s="43"/>
    </row>
    <row r="137" spans="4:50" ht="13.5" customHeight="1" x14ac:dyDescent="0.3">
      <c r="D137" s="63"/>
      <c r="E137" s="63"/>
      <c r="F137" s="63"/>
      <c r="H137" s="64"/>
      <c r="AG137" s="65"/>
      <c r="AH137" s="65"/>
      <c r="AI137" s="65"/>
      <c r="AM137" s="43"/>
      <c r="AN137" s="43"/>
      <c r="AO137" s="43"/>
      <c r="AP137" s="43"/>
      <c r="AQ137" s="43"/>
      <c r="AR137" s="43"/>
      <c r="AS137" s="43"/>
      <c r="AT137" s="43"/>
      <c r="AU137" s="43"/>
      <c r="AV137" s="43"/>
      <c r="AW137" s="43"/>
      <c r="AX137" s="43"/>
    </row>
    <row r="138" spans="4:50" ht="13.5" customHeight="1" x14ac:dyDescent="0.3">
      <c r="D138" s="63"/>
      <c r="E138" s="63"/>
      <c r="F138" s="63"/>
      <c r="H138" s="64"/>
      <c r="AG138" s="65"/>
      <c r="AH138" s="65"/>
      <c r="AI138" s="65"/>
      <c r="AM138" s="43"/>
      <c r="AN138" s="43"/>
      <c r="AO138" s="43"/>
      <c r="AP138" s="43"/>
      <c r="AQ138" s="43"/>
      <c r="AR138" s="43"/>
      <c r="AS138" s="43"/>
      <c r="AT138" s="43"/>
      <c r="AU138" s="43"/>
      <c r="AV138" s="43"/>
      <c r="AW138" s="43"/>
      <c r="AX138" s="43"/>
    </row>
    <row r="139" spans="4:50" ht="13.5" customHeight="1" x14ac:dyDescent="0.3">
      <c r="D139" s="63"/>
      <c r="E139" s="63"/>
      <c r="F139" s="63"/>
      <c r="H139" s="64"/>
      <c r="AG139" s="65"/>
      <c r="AH139" s="65"/>
      <c r="AI139" s="65"/>
      <c r="AM139" s="43"/>
      <c r="AN139" s="43"/>
      <c r="AO139" s="43"/>
      <c r="AP139" s="43"/>
      <c r="AQ139" s="43"/>
      <c r="AR139" s="43"/>
      <c r="AS139" s="43"/>
      <c r="AT139" s="43"/>
      <c r="AU139" s="43"/>
      <c r="AV139" s="43"/>
      <c r="AW139" s="43"/>
      <c r="AX139" s="43"/>
    </row>
    <row r="140" spans="4:50" ht="13.5" customHeight="1" x14ac:dyDescent="0.3">
      <c r="D140" s="63"/>
      <c r="E140" s="63"/>
      <c r="F140" s="63"/>
      <c r="H140" s="64"/>
      <c r="AG140" s="65"/>
      <c r="AH140" s="65"/>
      <c r="AI140" s="65"/>
      <c r="AM140" s="43"/>
      <c r="AN140" s="43"/>
      <c r="AO140" s="43"/>
      <c r="AP140" s="43"/>
      <c r="AQ140" s="43"/>
      <c r="AR140" s="43"/>
      <c r="AS140" s="43"/>
      <c r="AT140" s="43"/>
      <c r="AU140" s="43"/>
      <c r="AV140" s="43"/>
      <c r="AW140" s="43"/>
      <c r="AX140" s="43"/>
    </row>
    <row r="141" spans="4:50" ht="13.5" customHeight="1" x14ac:dyDescent="0.3">
      <c r="D141" s="63"/>
      <c r="E141" s="63"/>
      <c r="F141" s="63"/>
      <c r="H141" s="64"/>
      <c r="AG141" s="65"/>
      <c r="AH141" s="65"/>
      <c r="AI141" s="65"/>
      <c r="AM141" s="43"/>
      <c r="AN141" s="43"/>
      <c r="AO141" s="43"/>
      <c r="AP141" s="43"/>
      <c r="AQ141" s="43"/>
      <c r="AR141" s="43"/>
      <c r="AS141" s="43"/>
      <c r="AT141" s="43"/>
      <c r="AU141" s="43"/>
      <c r="AV141" s="43"/>
      <c r="AW141" s="43"/>
      <c r="AX141" s="43"/>
    </row>
    <row r="142" spans="4:50" ht="13.5" customHeight="1" x14ac:dyDescent="0.3">
      <c r="D142" s="63"/>
      <c r="E142" s="63"/>
      <c r="F142" s="63"/>
      <c r="H142" s="64"/>
      <c r="AG142" s="65"/>
      <c r="AH142" s="65"/>
      <c r="AI142" s="65"/>
      <c r="AM142" s="43"/>
      <c r="AN142" s="43"/>
      <c r="AO142" s="43"/>
      <c r="AP142" s="43"/>
      <c r="AQ142" s="43"/>
      <c r="AR142" s="43"/>
      <c r="AS142" s="43"/>
      <c r="AT142" s="43"/>
      <c r="AU142" s="43"/>
      <c r="AV142" s="43"/>
      <c r="AW142" s="43"/>
      <c r="AX142" s="43"/>
    </row>
    <row r="143" spans="4:50" ht="13.5" customHeight="1" x14ac:dyDescent="0.3">
      <c r="D143" s="63"/>
      <c r="E143" s="63"/>
      <c r="F143" s="63"/>
      <c r="H143" s="64"/>
      <c r="AG143" s="65"/>
      <c r="AH143" s="65"/>
      <c r="AI143" s="65"/>
      <c r="AM143" s="43"/>
      <c r="AN143" s="43"/>
      <c r="AO143" s="43"/>
      <c r="AP143" s="43"/>
      <c r="AQ143" s="43"/>
      <c r="AR143" s="43"/>
      <c r="AS143" s="43"/>
      <c r="AT143" s="43"/>
      <c r="AU143" s="43"/>
      <c r="AV143" s="43"/>
      <c r="AW143" s="43"/>
      <c r="AX143" s="43"/>
    </row>
    <row r="144" spans="4:50" ht="13.5" customHeight="1" x14ac:dyDescent="0.3">
      <c r="D144" s="63"/>
      <c r="E144" s="63"/>
      <c r="F144" s="63"/>
      <c r="H144" s="64"/>
      <c r="AG144" s="65"/>
      <c r="AH144" s="65"/>
      <c r="AI144" s="65"/>
      <c r="AM144" s="43"/>
      <c r="AN144" s="43"/>
      <c r="AO144" s="43"/>
      <c r="AP144" s="43"/>
      <c r="AQ144" s="43"/>
      <c r="AR144" s="43"/>
      <c r="AS144" s="43"/>
      <c r="AT144" s="43"/>
      <c r="AU144" s="43"/>
      <c r="AV144" s="43"/>
      <c r="AW144" s="43"/>
      <c r="AX144" s="43"/>
    </row>
    <row r="145" spans="4:50" ht="13.5" customHeight="1" x14ac:dyDescent="0.3">
      <c r="D145" s="63"/>
      <c r="E145" s="63"/>
      <c r="F145" s="63"/>
      <c r="H145" s="64"/>
      <c r="AG145" s="65"/>
      <c r="AH145" s="65"/>
      <c r="AI145" s="65"/>
      <c r="AM145" s="43"/>
      <c r="AN145" s="43"/>
      <c r="AO145" s="43"/>
      <c r="AP145" s="43"/>
      <c r="AQ145" s="43"/>
      <c r="AR145" s="43"/>
      <c r="AS145" s="43"/>
      <c r="AT145" s="43"/>
      <c r="AU145" s="43"/>
      <c r="AV145" s="43"/>
      <c r="AW145" s="43"/>
      <c r="AX145" s="43"/>
    </row>
    <row r="146" spans="4:50" ht="13.5" customHeight="1" x14ac:dyDescent="0.3">
      <c r="D146" s="63"/>
      <c r="E146" s="63"/>
      <c r="F146" s="63"/>
      <c r="H146" s="64"/>
      <c r="AG146" s="65"/>
      <c r="AH146" s="65"/>
      <c r="AI146" s="65"/>
      <c r="AM146" s="43"/>
      <c r="AN146" s="43"/>
      <c r="AO146" s="43"/>
      <c r="AP146" s="43"/>
      <c r="AQ146" s="43"/>
      <c r="AR146" s="43"/>
      <c r="AS146" s="43"/>
      <c r="AT146" s="43"/>
      <c r="AU146" s="43"/>
      <c r="AV146" s="43"/>
      <c r="AW146" s="43"/>
      <c r="AX146" s="43"/>
    </row>
    <row r="147" spans="4:50" ht="13.5" customHeight="1" x14ac:dyDescent="0.3">
      <c r="D147" s="63"/>
      <c r="E147" s="63"/>
      <c r="F147" s="63"/>
      <c r="H147" s="64"/>
      <c r="AG147" s="65"/>
      <c r="AH147" s="65"/>
      <c r="AI147" s="65"/>
      <c r="AM147" s="43"/>
      <c r="AN147" s="43"/>
      <c r="AO147" s="43"/>
      <c r="AP147" s="43"/>
      <c r="AQ147" s="43"/>
      <c r="AR147" s="43"/>
      <c r="AS147" s="43"/>
      <c r="AT147" s="43"/>
      <c r="AU147" s="43"/>
      <c r="AV147" s="43"/>
      <c r="AW147" s="43"/>
      <c r="AX147" s="43"/>
    </row>
    <row r="148" spans="4:50" ht="13.5" customHeight="1" x14ac:dyDescent="0.3">
      <c r="D148" s="63"/>
      <c r="E148" s="63"/>
      <c r="F148" s="63"/>
      <c r="H148" s="64"/>
      <c r="AG148" s="65"/>
      <c r="AH148" s="65"/>
      <c r="AI148" s="65"/>
      <c r="AM148" s="43"/>
      <c r="AN148" s="43"/>
      <c r="AO148" s="43"/>
      <c r="AP148" s="43"/>
      <c r="AQ148" s="43"/>
      <c r="AR148" s="43"/>
      <c r="AS148" s="43"/>
      <c r="AT148" s="43"/>
      <c r="AU148" s="43"/>
      <c r="AV148" s="43"/>
      <c r="AW148" s="43"/>
      <c r="AX148" s="43"/>
    </row>
    <row r="149" spans="4:50" ht="13.5" customHeight="1" x14ac:dyDescent="0.3">
      <c r="D149" s="63"/>
      <c r="E149" s="63"/>
      <c r="F149" s="63"/>
      <c r="H149" s="64"/>
      <c r="AG149" s="65"/>
      <c r="AH149" s="65"/>
      <c r="AI149" s="65"/>
      <c r="AM149" s="43"/>
      <c r="AN149" s="43"/>
      <c r="AO149" s="43"/>
      <c r="AP149" s="43"/>
      <c r="AQ149" s="43"/>
      <c r="AR149" s="43"/>
      <c r="AS149" s="43"/>
      <c r="AT149" s="43"/>
      <c r="AU149" s="43"/>
      <c r="AV149" s="43"/>
      <c r="AW149" s="43"/>
      <c r="AX149" s="43"/>
    </row>
    <row r="150" spans="4:50" ht="13.5" customHeight="1" x14ac:dyDescent="0.3">
      <c r="D150" s="63"/>
      <c r="E150" s="63"/>
      <c r="F150" s="63"/>
      <c r="H150" s="64"/>
      <c r="AG150" s="65"/>
      <c r="AH150" s="65"/>
      <c r="AI150" s="65"/>
      <c r="AM150" s="43"/>
      <c r="AN150" s="43"/>
      <c r="AO150" s="43"/>
      <c r="AP150" s="43"/>
      <c r="AQ150" s="43"/>
      <c r="AR150" s="43"/>
      <c r="AS150" s="43"/>
      <c r="AT150" s="43"/>
      <c r="AU150" s="43"/>
      <c r="AV150" s="43"/>
      <c r="AW150" s="43"/>
      <c r="AX150" s="43"/>
    </row>
    <row r="151" spans="4:50" ht="13.5" customHeight="1" x14ac:dyDescent="0.3">
      <c r="D151" s="63"/>
      <c r="E151" s="63"/>
      <c r="F151" s="63"/>
      <c r="H151" s="64"/>
      <c r="AG151" s="65"/>
      <c r="AH151" s="65"/>
      <c r="AI151" s="65"/>
      <c r="AM151" s="43"/>
      <c r="AN151" s="43"/>
      <c r="AO151" s="43"/>
      <c r="AP151" s="43"/>
      <c r="AQ151" s="43"/>
      <c r="AR151" s="43"/>
      <c r="AS151" s="43"/>
      <c r="AT151" s="43"/>
      <c r="AU151" s="43"/>
      <c r="AV151" s="43"/>
      <c r="AW151" s="43"/>
      <c r="AX151" s="43"/>
    </row>
    <row r="152" spans="4:50" ht="13.5" customHeight="1" x14ac:dyDescent="0.3">
      <c r="D152" s="63"/>
      <c r="E152" s="63"/>
      <c r="F152" s="63"/>
      <c r="H152" s="64"/>
      <c r="AG152" s="65"/>
      <c r="AH152" s="65"/>
      <c r="AI152" s="65"/>
      <c r="AM152" s="43"/>
      <c r="AN152" s="43"/>
      <c r="AO152" s="43"/>
      <c r="AP152" s="43"/>
      <c r="AQ152" s="43"/>
      <c r="AR152" s="43"/>
      <c r="AS152" s="43"/>
      <c r="AT152" s="43"/>
      <c r="AU152" s="43"/>
      <c r="AV152" s="43"/>
      <c r="AW152" s="43"/>
      <c r="AX152" s="43"/>
    </row>
    <row r="153" spans="4:50" ht="13.5" customHeight="1" x14ac:dyDescent="0.3">
      <c r="D153" s="63"/>
      <c r="E153" s="63"/>
      <c r="F153" s="63"/>
      <c r="H153" s="64"/>
      <c r="AG153" s="65"/>
      <c r="AH153" s="65"/>
      <c r="AI153" s="65"/>
      <c r="AM153" s="43"/>
      <c r="AN153" s="43"/>
      <c r="AO153" s="43"/>
      <c r="AP153" s="43"/>
      <c r="AQ153" s="43"/>
      <c r="AR153" s="43"/>
      <c r="AS153" s="43"/>
      <c r="AT153" s="43"/>
      <c r="AU153" s="43"/>
      <c r="AV153" s="43"/>
      <c r="AW153" s="43"/>
      <c r="AX153" s="43"/>
    </row>
    <row r="154" spans="4:50" ht="13.5" customHeight="1" x14ac:dyDescent="0.3">
      <c r="D154" s="63"/>
      <c r="E154" s="63"/>
      <c r="F154" s="63"/>
      <c r="H154" s="64"/>
      <c r="AG154" s="65"/>
      <c r="AH154" s="65"/>
      <c r="AI154" s="65"/>
      <c r="AM154" s="43"/>
      <c r="AN154" s="43"/>
      <c r="AO154" s="43"/>
      <c r="AP154" s="43"/>
      <c r="AQ154" s="43"/>
      <c r="AR154" s="43"/>
      <c r="AS154" s="43"/>
      <c r="AT154" s="43"/>
      <c r="AU154" s="43"/>
      <c r="AV154" s="43"/>
      <c r="AW154" s="43"/>
      <c r="AX154" s="43"/>
    </row>
    <row r="155" spans="4:50" ht="13.5" customHeight="1" x14ac:dyDescent="0.3">
      <c r="D155" s="63"/>
      <c r="E155" s="63"/>
      <c r="F155" s="63"/>
      <c r="H155" s="64"/>
      <c r="AG155" s="65"/>
      <c r="AH155" s="65"/>
      <c r="AI155" s="65"/>
      <c r="AM155" s="43"/>
      <c r="AN155" s="43"/>
      <c r="AO155" s="43"/>
      <c r="AP155" s="43"/>
      <c r="AQ155" s="43"/>
      <c r="AR155" s="43"/>
      <c r="AS155" s="43"/>
      <c r="AT155" s="43"/>
      <c r="AU155" s="43"/>
      <c r="AV155" s="43"/>
      <c r="AW155" s="43"/>
      <c r="AX155" s="43"/>
    </row>
    <row r="156" spans="4:50" ht="13.5" customHeight="1" x14ac:dyDescent="0.3">
      <c r="D156" s="63"/>
      <c r="E156" s="63"/>
      <c r="F156" s="63"/>
      <c r="H156" s="64"/>
      <c r="AG156" s="65"/>
      <c r="AH156" s="65"/>
      <c r="AI156" s="65"/>
      <c r="AM156" s="43"/>
      <c r="AN156" s="43"/>
      <c r="AO156" s="43"/>
      <c r="AP156" s="43"/>
      <c r="AQ156" s="43"/>
      <c r="AR156" s="43"/>
      <c r="AS156" s="43"/>
      <c r="AT156" s="43"/>
      <c r="AU156" s="43"/>
      <c r="AV156" s="43"/>
      <c r="AW156" s="43"/>
      <c r="AX156" s="43"/>
    </row>
    <row r="157" spans="4:50" ht="13.5" customHeight="1" x14ac:dyDescent="0.3">
      <c r="D157" s="63"/>
      <c r="E157" s="63"/>
      <c r="F157" s="63"/>
      <c r="H157" s="64"/>
      <c r="AG157" s="65"/>
      <c r="AH157" s="65"/>
      <c r="AI157" s="65"/>
      <c r="AM157" s="43"/>
      <c r="AN157" s="43"/>
      <c r="AO157" s="43"/>
      <c r="AP157" s="43"/>
      <c r="AQ157" s="43"/>
      <c r="AR157" s="43"/>
      <c r="AS157" s="43"/>
      <c r="AT157" s="43"/>
      <c r="AU157" s="43"/>
      <c r="AV157" s="43"/>
      <c r="AW157" s="43"/>
      <c r="AX157" s="43"/>
    </row>
    <row r="158" spans="4:50" ht="13.5" customHeight="1" x14ac:dyDescent="0.3">
      <c r="D158" s="63"/>
      <c r="E158" s="63"/>
      <c r="F158" s="63"/>
      <c r="H158" s="64"/>
      <c r="AG158" s="65"/>
      <c r="AH158" s="65"/>
      <c r="AI158" s="65"/>
      <c r="AM158" s="43"/>
      <c r="AN158" s="43"/>
      <c r="AO158" s="43"/>
      <c r="AP158" s="43"/>
      <c r="AQ158" s="43"/>
      <c r="AR158" s="43"/>
      <c r="AS158" s="43"/>
      <c r="AT158" s="43"/>
      <c r="AU158" s="43"/>
      <c r="AV158" s="43"/>
      <c r="AW158" s="43"/>
      <c r="AX158" s="43"/>
    </row>
    <row r="159" spans="4:50" ht="13.5" customHeight="1" x14ac:dyDescent="0.3">
      <c r="D159" s="63"/>
      <c r="E159" s="63"/>
      <c r="F159" s="63"/>
      <c r="H159" s="64"/>
      <c r="AG159" s="65"/>
      <c r="AH159" s="65"/>
      <c r="AI159" s="65"/>
      <c r="AM159" s="43"/>
      <c r="AN159" s="43"/>
      <c r="AO159" s="43"/>
      <c r="AP159" s="43"/>
      <c r="AQ159" s="43"/>
      <c r="AR159" s="43"/>
      <c r="AS159" s="43"/>
      <c r="AT159" s="43"/>
      <c r="AU159" s="43"/>
      <c r="AV159" s="43"/>
      <c r="AW159" s="43"/>
      <c r="AX159" s="43"/>
    </row>
    <row r="160" spans="4:50" ht="13.5" customHeight="1" x14ac:dyDescent="0.3">
      <c r="D160" s="63"/>
      <c r="E160" s="63"/>
      <c r="F160" s="63"/>
      <c r="H160" s="64"/>
      <c r="AG160" s="65"/>
      <c r="AH160" s="65"/>
      <c r="AI160" s="65"/>
      <c r="AM160" s="43"/>
      <c r="AN160" s="43"/>
      <c r="AO160" s="43"/>
      <c r="AP160" s="43"/>
      <c r="AQ160" s="43"/>
      <c r="AR160" s="43"/>
      <c r="AS160" s="43"/>
      <c r="AT160" s="43"/>
      <c r="AU160" s="43"/>
      <c r="AV160" s="43"/>
      <c r="AW160" s="43"/>
      <c r="AX160" s="43"/>
    </row>
    <row r="161" spans="4:50" ht="13.5" customHeight="1" x14ac:dyDescent="0.3">
      <c r="D161" s="63"/>
      <c r="E161" s="63"/>
      <c r="F161" s="63"/>
      <c r="H161" s="64"/>
      <c r="AG161" s="65"/>
      <c r="AH161" s="65"/>
      <c r="AI161" s="65"/>
      <c r="AM161" s="43"/>
      <c r="AN161" s="43"/>
      <c r="AO161" s="43"/>
      <c r="AP161" s="43"/>
      <c r="AQ161" s="43"/>
      <c r="AR161" s="43"/>
      <c r="AS161" s="43"/>
      <c r="AT161" s="43"/>
      <c r="AU161" s="43"/>
      <c r="AV161" s="43"/>
      <c r="AW161" s="43"/>
      <c r="AX161" s="43"/>
    </row>
    <row r="162" spans="4:50" ht="13.5" customHeight="1" x14ac:dyDescent="0.3">
      <c r="D162" s="63"/>
      <c r="E162" s="63"/>
      <c r="F162" s="63"/>
      <c r="H162" s="64"/>
      <c r="AG162" s="65"/>
      <c r="AH162" s="65"/>
      <c r="AI162" s="65"/>
      <c r="AM162" s="43"/>
      <c r="AN162" s="43"/>
      <c r="AO162" s="43"/>
      <c r="AP162" s="43"/>
      <c r="AQ162" s="43"/>
      <c r="AR162" s="43"/>
      <c r="AS162" s="43"/>
      <c r="AT162" s="43"/>
      <c r="AU162" s="43"/>
      <c r="AV162" s="43"/>
      <c r="AW162" s="43"/>
      <c r="AX162" s="43"/>
    </row>
    <row r="163" spans="4:50" ht="13.5" customHeight="1" x14ac:dyDescent="0.3">
      <c r="D163" s="63"/>
      <c r="E163" s="63"/>
      <c r="F163" s="63"/>
      <c r="H163" s="64"/>
      <c r="AG163" s="65"/>
      <c r="AH163" s="65"/>
      <c r="AI163" s="65"/>
      <c r="AM163" s="43"/>
      <c r="AN163" s="43"/>
      <c r="AO163" s="43"/>
      <c r="AP163" s="43"/>
      <c r="AQ163" s="43"/>
      <c r="AR163" s="43"/>
      <c r="AS163" s="43"/>
      <c r="AT163" s="43"/>
      <c r="AU163" s="43"/>
      <c r="AV163" s="43"/>
      <c r="AW163" s="43"/>
      <c r="AX163" s="43"/>
    </row>
    <row r="164" spans="4:50" ht="13.5" customHeight="1" x14ac:dyDescent="0.3">
      <c r="D164" s="63"/>
      <c r="E164" s="63"/>
      <c r="F164" s="63"/>
      <c r="H164" s="64"/>
      <c r="AG164" s="65"/>
      <c r="AH164" s="65"/>
      <c r="AI164" s="65"/>
      <c r="AM164" s="43"/>
      <c r="AN164" s="43"/>
      <c r="AO164" s="43"/>
      <c r="AP164" s="43"/>
      <c r="AQ164" s="43"/>
      <c r="AR164" s="43"/>
      <c r="AS164" s="43"/>
      <c r="AT164" s="43"/>
      <c r="AU164" s="43"/>
      <c r="AV164" s="43"/>
      <c r="AW164" s="43"/>
      <c r="AX164" s="43"/>
    </row>
    <row r="165" spans="4:50" ht="13.5" customHeight="1" x14ac:dyDescent="0.3">
      <c r="D165" s="63"/>
      <c r="E165" s="63"/>
      <c r="F165" s="63"/>
      <c r="H165" s="64"/>
      <c r="AG165" s="65"/>
      <c r="AH165" s="65"/>
      <c r="AI165" s="65"/>
      <c r="AM165" s="43"/>
      <c r="AN165" s="43"/>
      <c r="AO165" s="43"/>
      <c r="AP165" s="43"/>
      <c r="AQ165" s="43"/>
      <c r="AR165" s="43"/>
      <c r="AS165" s="43"/>
      <c r="AT165" s="43"/>
      <c r="AU165" s="43"/>
      <c r="AV165" s="43"/>
      <c r="AW165" s="43"/>
      <c r="AX165" s="43"/>
    </row>
    <row r="166" spans="4:50" ht="13.5" customHeight="1" x14ac:dyDescent="0.3">
      <c r="D166" s="63"/>
      <c r="E166" s="63"/>
      <c r="F166" s="63"/>
      <c r="H166" s="64"/>
      <c r="AG166" s="65"/>
      <c r="AH166" s="65"/>
      <c r="AI166" s="65"/>
      <c r="AM166" s="43"/>
      <c r="AN166" s="43"/>
      <c r="AO166" s="43"/>
      <c r="AP166" s="43"/>
      <c r="AQ166" s="43"/>
      <c r="AR166" s="43"/>
      <c r="AS166" s="43"/>
      <c r="AT166" s="43"/>
      <c r="AU166" s="43"/>
      <c r="AV166" s="43"/>
      <c r="AW166" s="43"/>
      <c r="AX166" s="43"/>
    </row>
    <row r="167" spans="4:50" ht="13.5" customHeight="1" x14ac:dyDescent="0.3">
      <c r="D167" s="63"/>
      <c r="E167" s="63"/>
      <c r="F167" s="63"/>
      <c r="H167" s="64"/>
      <c r="AG167" s="65"/>
      <c r="AH167" s="65"/>
      <c r="AI167" s="65"/>
      <c r="AM167" s="43"/>
      <c r="AN167" s="43"/>
      <c r="AO167" s="43"/>
      <c r="AP167" s="43"/>
      <c r="AQ167" s="43"/>
      <c r="AR167" s="43"/>
      <c r="AS167" s="43"/>
      <c r="AT167" s="43"/>
      <c r="AU167" s="43"/>
      <c r="AV167" s="43"/>
      <c r="AW167" s="43"/>
      <c r="AX167" s="43"/>
    </row>
    <row r="168" spans="4:50" ht="13.5" customHeight="1" x14ac:dyDescent="0.3">
      <c r="D168" s="63"/>
      <c r="E168" s="63"/>
      <c r="F168" s="63"/>
      <c r="H168" s="64"/>
      <c r="AG168" s="65"/>
      <c r="AH168" s="65"/>
      <c r="AI168" s="65"/>
      <c r="AM168" s="43"/>
      <c r="AN168" s="43"/>
      <c r="AO168" s="43"/>
      <c r="AP168" s="43"/>
      <c r="AQ168" s="43"/>
      <c r="AR168" s="43"/>
      <c r="AS168" s="43"/>
      <c r="AT168" s="43"/>
      <c r="AU168" s="43"/>
      <c r="AV168" s="43"/>
      <c r="AW168" s="43"/>
      <c r="AX168" s="43"/>
    </row>
    <row r="169" spans="4:50" ht="13.5" customHeight="1" x14ac:dyDescent="0.3">
      <c r="D169" s="63"/>
      <c r="E169" s="63"/>
      <c r="F169" s="63"/>
      <c r="H169" s="64"/>
      <c r="AG169" s="65"/>
      <c r="AH169" s="65"/>
      <c r="AI169" s="65"/>
      <c r="AM169" s="43"/>
      <c r="AN169" s="43"/>
      <c r="AO169" s="43"/>
      <c r="AP169" s="43"/>
      <c r="AQ169" s="43"/>
      <c r="AR169" s="43"/>
      <c r="AS169" s="43"/>
      <c r="AT169" s="43"/>
      <c r="AU169" s="43"/>
      <c r="AV169" s="43"/>
      <c r="AW169" s="43"/>
      <c r="AX169" s="43"/>
    </row>
    <row r="170" spans="4:50" ht="13.5" customHeight="1" x14ac:dyDescent="0.3">
      <c r="D170" s="63"/>
      <c r="E170" s="63"/>
      <c r="F170" s="63"/>
      <c r="H170" s="64"/>
      <c r="AG170" s="65"/>
      <c r="AH170" s="65"/>
      <c r="AI170" s="65"/>
      <c r="AM170" s="43"/>
      <c r="AN170" s="43"/>
      <c r="AO170" s="43"/>
      <c r="AP170" s="43"/>
      <c r="AQ170" s="43"/>
      <c r="AR170" s="43"/>
      <c r="AS170" s="43"/>
      <c r="AT170" s="43"/>
      <c r="AU170" s="43"/>
      <c r="AV170" s="43"/>
      <c r="AW170" s="43"/>
      <c r="AX170" s="43"/>
    </row>
    <row r="171" spans="4:50" ht="13.5" customHeight="1" x14ac:dyDescent="0.3">
      <c r="D171" s="63"/>
      <c r="E171" s="63"/>
      <c r="F171" s="63"/>
      <c r="H171" s="64"/>
      <c r="AG171" s="65"/>
      <c r="AH171" s="65"/>
      <c r="AI171" s="65"/>
      <c r="AM171" s="43"/>
      <c r="AN171" s="43"/>
      <c r="AO171" s="43"/>
      <c r="AP171" s="43"/>
      <c r="AQ171" s="43"/>
      <c r="AR171" s="43"/>
      <c r="AS171" s="43"/>
      <c r="AT171" s="43"/>
      <c r="AU171" s="43"/>
      <c r="AV171" s="43"/>
      <c r="AW171" s="43"/>
      <c r="AX171" s="43"/>
    </row>
    <row r="172" spans="4:50" ht="13.5" customHeight="1" x14ac:dyDescent="0.3">
      <c r="D172" s="63"/>
      <c r="E172" s="63"/>
      <c r="F172" s="63"/>
      <c r="H172" s="64"/>
      <c r="AG172" s="65"/>
      <c r="AH172" s="65"/>
      <c r="AI172" s="65"/>
      <c r="AM172" s="43"/>
      <c r="AN172" s="43"/>
      <c r="AO172" s="43"/>
      <c r="AP172" s="43"/>
      <c r="AQ172" s="43"/>
      <c r="AR172" s="43"/>
      <c r="AS172" s="43"/>
      <c r="AT172" s="43"/>
      <c r="AU172" s="43"/>
      <c r="AV172" s="43"/>
      <c r="AW172" s="43"/>
      <c r="AX172" s="43"/>
    </row>
    <row r="173" spans="4:50" ht="13.5" customHeight="1" x14ac:dyDescent="0.3">
      <c r="D173" s="63"/>
      <c r="E173" s="63"/>
      <c r="F173" s="63"/>
      <c r="H173" s="64"/>
      <c r="AG173" s="65"/>
      <c r="AH173" s="65"/>
      <c r="AI173" s="65"/>
      <c r="AM173" s="43"/>
      <c r="AN173" s="43"/>
      <c r="AO173" s="43"/>
      <c r="AP173" s="43"/>
      <c r="AQ173" s="43"/>
      <c r="AR173" s="43"/>
      <c r="AS173" s="43"/>
      <c r="AT173" s="43"/>
      <c r="AU173" s="43"/>
      <c r="AV173" s="43"/>
      <c r="AW173" s="43"/>
      <c r="AX173" s="43"/>
    </row>
    <row r="174" spans="4:50" ht="13.5" customHeight="1" x14ac:dyDescent="0.3">
      <c r="D174" s="63"/>
      <c r="E174" s="63"/>
      <c r="F174" s="63"/>
      <c r="H174" s="64"/>
      <c r="AG174" s="65"/>
      <c r="AH174" s="65"/>
      <c r="AI174" s="65"/>
      <c r="AM174" s="43"/>
      <c r="AN174" s="43"/>
      <c r="AO174" s="43"/>
      <c r="AP174" s="43"/>
      <c r="AQ174" s="43"/>
      <c r="AR174" s="43"/>
      <c r="AS174" s="43"/>
      <c r="AT174" s="43"/>
      <c r="AU174" s="43"/>
      <c r="AV174" s="43"/>
      <c r="AW174" s="43"/>
      <c r="AX174" s="43"/>
    </row>
    <row r="175" spans="4:50" ht="13.5" customHeight="1" x14ac:dyDescent="0.3">
      <c r="D175" s="63"/>
      <c r="E175" s="63"/>
      <c r="F175" s="63"/>
      <c r="H175" s="64"/>
      <c r="AG175" s="65"/>
      <c r="AH175" s="65"/>
      <c r="AI175" s="65"/>
      <c r="AM175" s="43"/>
      <c r="AN175" s="43"/>
      <c r="AO175" s="43"/>
      <c r="AP175" s="43"/>
      <c r="AQ175" s="43"/>
      <c r="AR175" s="43"/>
      <c r="AS175" s="43"/>
      <c r="AT175" s="43"/>
      <c r="AU175" s="43"/>
      <c r="AV175" s="43"/>
      <c r="AW175" s="43"/>
      <c r="AX175" s="43"/>
    </row>
    <row r="176" spans="4:50" ht="13.5" customHeight="1" x14ac:dyDescent="0.3">
      <c r="D176" s="63"/>
      <c r="E176" s="63"/>
      <c r="F176" s="63"/>
      <c r="H176" s="64"/>
      <c r="AG176" s="65"/>
      <c r="AH176" s="65"/>
      <c r="AI176" s="65"/>
      <c r="AM176" s="43"/>
      <c r="AN176" s="43"/>
      <c r="AO176" s="43"/>
      <c r="AP176" s="43"/>
      <c r="AQ176" s="43"/>
      <c r="AR176" s="43"/>
      <c r="AS176" s="43"/>
      <c r="AT176" s="43"/>
      <c r="AU176" s="43"/>
      <c r="AV176" s="43"/>
      <c r="AW176" s="43"/>
      <c r="AX176" s="43"/>
    </row>
    <row r="177" spans="4:50" ht="13.5" customHeight="1" x14ac:dyDescent="0.3">
      <c r="D177" s="63"/>
      <c r="E177" s="63"/>
      <c r="F177" s="63"/>
      <c r="H177" s="64"/>
      <c r="AG177" s="65"/>
      <c r="AH177" s="65"/>
      <c r="AI177" s="65"/>
      <c r="AM177" s="43"/>
      <c r="AN177" s="43"/>
      <c r="AO177" s="43"/>
      <c r="AP177" s="43"/>
      <c r="AQ177" s="43"/>
      <c r="AR177" s="43"/>
      <c r="AS177" s="43"/>
      <c r="AT177" s="43"/>
      <c r="AU177" s="43"/>
      <c r="AV177" s="43"/>
      <c r="AW177" s="43"/>
      <c r="AX177" s="43"/>
    </row>
    <row r="178" spans="4:50" ht="13.5" customHeight="1" x14ac:dyDescent="0.3">
      <c r="D178" s="63"/>
      <c r="E178" s="63"/>
      <c r="F178" s="63"/>
      <c r="H178" s="64"/>
      <c r="AG178" s="65"/>
      <c r="AH178" s="65"/>
      <c r="AI178" s="65"/>
      <c r="AM178" s="43"/>
      <c r="AN178" s="43"/>
      <c r="AO178" s="43"/>
      <c r="AP178" s="43"/>
      <c r="AQ178" s="43"/>
      <c r="AR178" s="43"/>
      <c r="AS178" s="43"/>
      <c r="AT178" s="43"/>
      <c r="AU178" s="43"/>
      <c r="AV178" s="43"/>
      <c r="AW178" s="43"/>
      <c r="AX178" s="43"/>
    </row>
    <row r="179" spans="4:50" ht="13.5" customHeight="1" x14ac:dyDescent="0.3">
      <c r="D179" s="63"/>
      <c r="E179" s="63"/>
      <c r="F179" s="63"/>
      <c r="H179" s="64"/>
      <c r="AG179" s="65"/>
      <c r="AH179" s="65"/>
      <c r="AI179" s="65"/>
      <c r="AM179" s="43"/>
      <c r="AN179" s="43"/>
      <c r="AO179" s="43"/>
      <c r="AP179" s="43"/>
      <c r="AQ179" s="43"/>
      <c r="AR179" s="43"/>
      <c r="AS179" s="43"/>
      <c r="AT179" s="43"/>
      <c r="AU179" s="43"/>
      <c r="AV179" s="43"/>
      <c r="AW179" s="43"/>
      <c r="AX179" s="43"/>
    </row>
    <row r="180" spans="4:50" ht="13.5" customHeight="1" x14ac:dyDescent="0.3">
      <c r="D180" s="63"/>
      <c r="E180" s="63"/>
      <c r="F180" s="63"/>
      <c r="H180" s="64"/>
      <c r="AG180" s="65"/>
      <c r="AH180" s="65"/>
      <c r="AI180" s="65"/>
      <c r="AM180" s="43"/>
      <c r="AN180" s="43"/>
      <c r="AO180" s="43"/>
      <c r="AP180" s="43"/>
      <c r="AQ180" s="43"/>
      <c r="AR180" s="43"/>
      <c r="AS180" s="43"/>
      <c r="AT180" s="43"/>
      <c r="AU180" s="43"/>
      <c r="AV180" s="43"/>
      <c r="AW180" s="43"/>
      <c r="AX180" s="43"/>
    </row>
    <row r="181" spans="4:50" ht="13.5" customHeight="1" x14ac:dyDescent="0.3">
      <c r="D181" s="63"/>
      <c r="E181" s="63"/>
      <c r="F181" s="63"/>
      <c r="H181" s="64"/>
      <c r="AG181" s="65"/>
      <c r="AH181" s="65"/>
      <c r="AI181" s="65"/>
      <c r="AM181" s="43"/>
      <c r="AN181" s="43"/>
      <c r="AO181" s="43"/>
      <c r="AP181" s="43"/>
      <c r="AQ181" s="43"/>
      <c r="AR181" s="43"/>
      <c r="AS181" s="43"/>
      <c r="AT181" s="43"/>
      <c r="AU181" s="43"/>
      <c r="AV181" s="43"/>
      <c r="AW181" s="43"/>
      <c r="AX181" s="43"/>
    </row>
    <row r="182" spans="4:50" ht="13.5" customHeight="1" x14ac:dyDescent="0.3">
      <c r="D182" s="63"/>
      <c r="E182" s="63"/>
      <c r="F182" s="63"/>
      <c r="H182" s="64"/>
      <c r="AG182" s="65"/>
      <c r="AH182" s="65"/>
      <c r="AI182" s="65"/>
      <c r="AM182" s="43"/>
      <c r="AN182" s="43"/>
      <c r="AO182" s="43"/>
      <c r="AP182" s="43"/>
      <c r="AQ182" s="43"/>
      <c r="AR182" s="43"/>
      <c r="AS182" s="43"/>
      <c r="AT182" s="43"/>
      <c r="AU182" s="43"/>
      <c r="AV182" s="43"/>
      <c r="AW182" s="43"/>
      <c r="AX182" s="43"/>
    </row>
    <row r="183" spans="4:50" ht="13.5" customHeight="1" x14ac:dyDescent="0.3">
      <c r="D183" s="63"/>
      <c r="E183" s="63"/>
      <c r="F183" s="63"/>
      <c r="H183" s="64"/>
      <c r="AG183" s="65"/>
      <c r="AH183" s="65"/>
      <c r="AI183" s="65"/>
      <c r="AM183" s="43"/>
      <c r="AN183" s="43"/>
      <c r="AO183" s="43"/>
      <c r="AP183" s="43"/>
      <c r="AQ183" s="43"/>
      <c r="AR183" s="43"/>
      <c r="AS183" s="43"/>
      <c r="AT183" s="43"/>
      <c r="AU183" s="43"/>
      <c r="AV183" s="43"/>
      <c r="AW183" s="43"/>
      <c r="AX183" s="43"/>
    </row>
    <row r="184" spans="4:50" ht="13.5" customHeight="1" x14ac:dyDescent="0.3">
      <c r="D184" s="63"/>
      <c r="E184" s="63"/>
      <c r="F184" s="63"/>
      <c r="H184" s="64"/>
      <c r="AG184" s="65"/>
      <c r="AH184" s="65"/>
      <c r="AI184" s="65"/>
      <c r="AM184" s="43"/>
      <c r="AN184" s="43"/>
      <c r="AO184" s="43"/>
      <c r="AP184" s="43"/>
      <c r="AQ184" s="43"/>
      <c r="AR184" s="43"/>
      <c r="AS184" s="43"/>
      <c r="AT184" s="43"/>
      <c r="AU184" s="43"/>
      <c r="AV184" s="43"/>
      <c r="AW184" s="43"/>
      <c r="AX184" s="43"/>
    </row>
    <row r="185" spans="4:50" ht="13.5" customHeight="1" x14ac:dyDescent="0.3">
      <c r="D185" s="63"/>
      <c r="E185" s="63"/>
      <c r="F185" s="63"/>
      <c r="H185" s="64"/>
      <c r="AG185" s="65"/>
      <c r="AH185" s="65"/>
      <c r="AI185" s="65"/>
      <c r="AM185" s="43"/>
      <c r="AN185" s="43"/>
      <c r="AO185" s="43"/>
      <c r="AP185" s="43"/>
      <c r="AQ185" s="43"/>
      <c r="AR185" s="43"/>
      <c r="AS185" s="43"/>
      <c r="AT185" s="43"/>
      <c r="AU185" s="43"/>
      <c r="AV185" s="43"/>
      <c r="AW185" s="43"/>
      <c r="AX185" s="43"/>
    </row>
    <row r="186" spans="4:50" ht="13.5" customHeight="1" x14ac:dyDescent="0.3">
      <c r="D186" s="63"/>
      <c r="E186" s="63"/>
      <c r="F186" s="63"/>
      <c r="H186" s="64"/>
      <c r="AG186" s="65"/>
      <c r="AH186" s="65"/>
      <c r="AI186" s="65"/>
      <c r="AM186" s="43"/>
      <c r="AN186" s="43"/>
      <c r="AO186" s="43"/>
      <c r="AP186" s="43"/>
      <c r="AQ186" s="43"/>
      <c r="AR186" s="43"/>
      <c r="AS186" s="43"/>
      <c r="AT186" s="43"/>
      <c r="AU186" s="43"/>
      <c r="AV186" s="43"/>
      <c r="AW186" s="43"/>
      <c r="AX186" s="43"/>
    </row>
    <row r="187" spans="4:50" ht="13.5" customHeight="1" x14ac:dyDescent="0.3">
      <c r="D187" s="63"/>
      <c r="E187" s="63"/>
      <c r="F187" s="63"/>
      <c r="H187" s="64"/>
      <c r="AG187" s="65"/>
      <c r="AH187" s="65"/>
      <c r="AI187" s="65"/>
      <c r="AM187" s="43"/>
      <c r="AN187" s="43"/>
      <c r="AO187" s="43"/>
      <c r="AP187" s="43"/>
      <c r="AQ187" s="43"/>
      <c r="AR187" s="43"/>
      <c r="AS187" s="43"/>
      <c r="AT187" s="43"/>
      <c r="AU187" s="43"/>
      <c r="AV187" s="43"/>
      <c r="AW187" s="43"/>
      <c r="AX187" s="43"/>
    </row>
    <row r="188" spans="4:50" ht="13.5" customHeight="1" x14ac:dyDescent="0.3">
      <c r="D188" s="63"/>
      <c r="E188" s="63"/>
      <c r="F188" s="63"/>
      <c r="H188" s="64"/>
      <c r="AG188" s="65"/>
      <c r="AH188" s="65"/>
      <c r="AI188" s="65"/>
      <c r="AM188" s="43"/>
      <c r="AN188" s="43"/>
      <c r="AO188" s="43"/>
      <c r="AP188" s="43"/>
      <c r="AQ188" s="43"/>
      <c r="AR188" s="43"/>
      <c r="AS188" s="43"/>
      <c r="AT188" s="43"/>
      <c r="AU188" s="43"/>
      <c r="AV188" s="43"/>
      <c r="AW188" s="43"/>
      <c r="AX188" s="43"/>
    </row>
    <row r="189" spans="4:50" ht="13.5" customHeight="1" x14ac:dyDescent="0.3">
      <c r="D189" s="63"/>
      <c r="E189" s="63"/>
      <c r="F189" s="63"/>
      <c r="H189" s="64"/>
      <c r="AG189" s="65"/>
      <c r="AH189" s="65"/>
      <c r="AI189" s="65"/>
      <c r="AM189" s="43"/>
      <c r="AN189" s="43"/>
      <c r="AO189" s="43"/>
      <c r="AP189" s="43"/>
      <c r="AQ189" s="43"/>
      <c r="AR189" s="43"/>
      <c r="AS189" s="43"/>
      <c r="AT189" s="43"/>
      <c r="AU189" s="43"/>
      <c r="AV189" s="43"/>
      <c r="AW189" s="43"/>
      <c r="AX189" s="43"/>
    </row>
    <row r="190" spans="4:50" ht="13.5" customHeight="1" x14ac:dyDescent="0.3">
      <c r="D190" s="63"/>
      <c r="E190" s="63"/>
      <c r="F190" s="63"/>
      <c r="H190" s="64"/>
      <c r="AG190" s="65"/>
      <c r="AH190" s="65"/>
      <c r="AI190" s="65"/>
      <c r="AM190" s="43"/>
      <c r="AN190" s="43"/>
      <c r="AO190" s="43"/>
      <c r="AP190" s="43"/>
      <c r="AQ190" s="43"/>
      <c r="AR190" s="43"/>
      <c r="AS190" s="43"/>
      <c r="AT190" s="43"/>
      <c r="AU190" s="43"/>
      <c r="AV190" s="43"/>
      <c r="AW190" s="43"/>
      <c r="AX190" s="43"/>
    </row>
    <row r="191" spans="4:50" ht="13.5" customHeight="1" x14ac:dyDescent="0.3">
      <c r="D191" s="63"/>
      <c r="E191" s="63"/>
      <c r="F191" s="63"/>
      <c r="H191" s="64"/>
      <c r="AG191" s="65"/>
      <c r="AH191" s="65"/>
      <c r="AI191" s="65"/>
      <c r="AM191" s="43"/>
      <c r="AN191" s="43"/>
      <c r="AO191" s="43"/>
      <c r="AP191" s="43"/>
      <c r="AQ191" s="43"/>
      <c r="AR191" s="43"/>
      <c r="AS191" s="43"/>
      <c r="AT191" s="43"/>
      <c r="AU191" s="43"/>
      <c r="AV191" s="43"/>
      <c r="AW191" s="43"/>
      <c r="AX191" s="43"/>
    </row>
    <row r="192" spans="4:50" ht="13.5" customHeight="1" x14ac:dyDescent="0.3">
      <c r="D192" s="63"/>
      <c r="E192" s="63"/>
      <c r="F192" s="63"/>
      <c r="H192" s="64"/>
      <c r="AG192" s="65"/>
      <c r="AH192" s="65"/>
      <c r="AI192" s="65"/>
      <c r="AM192" s="43"/>
      <c r="AN192" s="43"/>
      <c r="AO192" s="43"/>
      <c r="AP192" s="43"/>
      <c r="AQ192" s="43"/>
      <c r="AR192" s="43"/>
      <c r="AS192" s="43"/>
      <c r="AT192" s="43"/>
      <c r="AU192" s="43"/>
      <c r="AV192" s="43"/>
      <c r="AW192" s="43"/>
      <c r="AX192" s="43"/>
    </row>
    <row r="193" spans="4:50" ht="13.5" customHeight="1" x14ac:dyDescent="0.3">
      <c r="D193" s="63"/>
      <c r="E193" s="63"/>
      <c r="F193" s="63"/>
      <c r="H193" s="64"/>
      <c r="AG193" s="65"/>
      <c r="AH193" s="65"/>
      <c r="AI193" s="65"/>
      <c r="AM193" s="43"/>
      <c r="AN193" s="43"/>
      <c r="AO193" s="43"/>
      <c r="AP193" s="43"/>
      <c r="AQ193" s="43"/>
      <c r="AR193" s="43"/>
      <c r="AS193" s="43"/>
      <c r="AT193" s="43"/>
      <c r="AU193" s="43"/>
      <c r="AV193" s="43"/>
      <c r="AW193" s="43"/>
      <c r="AX193" s="43"/>
    </row>
    <row r="194" spans="4:50" ht="13.5" customHeight="1" x14ac:dyDescent="0.3">
      <c r="D194" s="63"/>
      <c r="E194" s="63"/>
      <c r="F194" s="63"/>
      <c r="H194" s="64"/>
      <c r="AG194" s="65"/>
      <c r="AH194" s="65"/>
      <c r="AI194" s="65"/>
      <c r="AM194" s="43"/>
      <c r="AN194" s="43"/>
      <c r="AO194" s="43"/>
      <c r="AP194" s="43"/>
      <c r="AQ194" s="43"/>
      <c r="AR194" s="43"/>
      <c r="AS194" s="43"/>
      <c r="AT194" s="43"/>
      <c r="AU194" s="43"/>
      <c r="AV194" s="43"/>
      <c r="AW194" s="43"/>
      <c r="AX194" s="43"/>
    </row>
    <row r="195" spans="4:50" ht="13.5" customHeight="1" x14ac:dyDescent="0.3">
      <c r="D195" s="63"/>
      <c r="E195" s="63"/>
      <c r="F195" s="63"/>
      <c r="H195" s="64"/>
      <c r="AG195" s="65"/>
      <c r="AH195" s="65"/>
      <c r="AI195" s="65"/>
      <c r="AM195" s="43"/>
      <c r="AN195" s="43"/>
      <c r="AO195" s="43"/>
      <c r="AP195" s="43"/>
      <c r="AQ195" s="43"/>
      <c r="AR195" s="43"/>
      <c r="AS195" s="43"/>
      <c r="AT195" s="43"/>
      <c r="AU195" s="43"/>
      <c r="AV195" s="43"/>
      <c r="AW195" s="43"/>
      <c r="AX195" s="43"/>
    </row>
    <row r="196" spans="4:50" ht="13.5" customHeight="1" x14ac:dyDescent="0.3">
      <c r="D196" s="63"/>
      <c r="E196" s="63"/>
      <c r="F196" s="63"/>
      <c r="H196" s="64"/>
      <c r="AG196" s="65"/>
      <c r="AH196" s="65"/>
      <c r="AI196" s="65"/>
      <c r="AM196" s="43"/>
      <c r="AN196" s="43"/>
      <c r="AO196" s="43"/>
      <c r="AP196" s="43"/>
      <c r="AQ196" s="43"/>
      <c r="AR196" s="43"/>
      <c r="AS196" s="43"/>
      <c r="AT196" s="43"/>
      <c r="AU196" s="43"/>
      <c r="AV196" s="43"/>
      <c r="AW196" s="43"/>
      <c r="AX196" s="43"/>
    </row>
    <row r="197" spans="4:50" ht="13.5" customHeight="1" x14ac:dyDescent="0.3">
      <c r="D197" s="63"/>
      <c r="E197" s="63"/>
      <c r="F197" s="63"/>
      <c r="H197" s="64"/>
      <c r="AG197" s="65"/>
      <c r="AH197" s="65"/>
      <c r="AI197" s="65"/>
      <c r="AM197" s="43"/>
      <c r="AN197" s="43"/>
      <c r="AO197" s="43"/>
      <c r="AP197" s="43"/>
      <c r="AQ197" s="43"/>
      <c r="AR197" s="43"/>
      <c r="AS197" s="43"/>
      <c r="AT197" s="43"/>
      <c r="AU197" s="43"/>
      <c r="AV197" s="43"/>
      <c r="AW197" s="43"/>
      <c r="AX197" s="43"/>
    </row>
    <row r="198" spans="4:50" ht="13.5" customHeight="1" x14ac:dyDescent="0.3">
      <c r="D198" s="63"/>
      <c r="E198" s="63"/>
      <c r="F198" s="63"/>
      <c r="H198" s="64"/>
      <c r="AG198" s="65"/>
      <c r="AH198" s="65"/>
      <c r="AI198" s="65"/>
      <c r="AM198" s="43"/>
      <c r="AN198" s="43"/>
      <c r="AO198" s="43"/>
      <c r="AP198" s="43"/>
      <c r="AQ198" s="43"/>
      <c r="AR198" s="43"/>
      <c r="AS198" s="43"/>
      <c r="AT198" s="43"/>
      <c r="AU198" s="43"/>
      <c r="AV198" s="43"/>
      <c r="AW198" s="43"/>
      <c r="AX198" s="43"/>
    </row>
    <row r="199" spans="4:50" ht="13.5" customHeight="1" x14ac:dyDescent="0.3">
      <c r="D199" s="63"/>
      <c r="E199" s="63"/>
      <c r="F199" s="63"/>
      <c r="H199" s="64"/>
      <c r="AG199" s="65"/>
      <c r="AH199" s="65"/>
      <c r="AI199" s="65"/>
      <c r="AM199" s="43"/>
      <c r="AN199" s="43"/>
      <c r="AO199" s="43"/>
      <c r="AP199" s="43"/>
      <c r="AQ199" s="43"/>
      <c r="AR199" s="43"/>
      <c r="AS199" s="43"/>
      <c r="AT199" s="43"/>
      <c r="AU199" s="43"/>
      <c r="AV199" s="43"/>
      <c r="AW199" s="43"/>
      <c r="AX199" s="43"/>
    </row>
    <row r="200" spans="4:50" ht="13.5" customHeight="1" x14ac:dyDescent="0.3">
      <c r="D200" s="63"/>
      <c r="E200" s="63"/>
      <c r="F200" s="63"/>
      <c r="H200" s="64"/>
      <c r="AG200" s="65"/>
      <c r="AH200" s="65"/>
      <c r="AI200" s="65"/>
      <c r="AM200" s="43"/>
      <c r="AN200" s="43"/>
      <c r="AO200" s="43"/>
      <c r="AP200" s="43"/>
      <c r="AQ200" s="43"/>
      <c r="AR200" s="43"/>
      <c r="AS200" s="43"/>
      <c r="AT200" s="43"/>
      <c r="AU200" s="43"/>
      <c r="AV200" s="43"/>
      <c r="AW200" s="43"/>
      <c r="AX200" s="43"/>
    </row>
    <row r="201" spans="4:50" ht="13.5" customHeight="1" x14ac:dyDescent="0.3">
      <c r="D201" s="63"/>
      <c r="E201" s="63"/>
      <c r="F201" s="63"/>
      <c r="H201" s="64"/>
      <c r="AG201" s="65"/>
      <c r="AH201" s="65"/>
      <c r="AI201" s="65"/>
      <c r="AM201" s="43"/>
      <c r="AN201" s="43"/>
      <c r="AO201" s="43"/>
      <c r="AP201" s="43"/>
      <c r="AQ201" s="43"/>
      <c r="AR201" s="43"/>
      <c r="AS201" s="43"/>
      <c r="AT201" s="43"/>
      <c r="AU201" s="43"/>
      <c r="AV201" s="43"/>
      <c r="AW201" s="43"/>
      <c r="AX201" s="43"/>
    </row>
    <row r="202" spans="4:50" ht="13.5" customHeight="1" x14ac:dyDescent="0.3">
      <c r="D202" s="63"/>
      <c r="E202" s="63"/>
      <c r="F202" s="63"/>
      <c r="H202" s="64"/>
      <c r="AG202" s="65"/>
      <c r="AH202" s="65"/>
      <c r="AI202" s="65"/>
      <c r="AM202" s="43"/>
      <c r="AN202" s="43"/>
      <c r="AO202" s="43"/>
      <c r="AP202" s="43"/>
      <c r="AQ202" s="43"/>
      <c r="AR202" s="43"/>
      <c r="AS202" s="43"/>
      <c r="AT202" s="43"/>
      <c r="AU202" s="43"/>
      <c r="AV202" s="43"/>
      <c r="AW202" s="43"/>
      <c r="AX202" s="43"/>
    </row>
    <row r="203" spans="4:50" ht="13.5" customHeight="1" x14ac:dyDescent="0.3">
      <c r="D203" s="63"/>
      <c r="E203" s="63"/>
      <c r="F203" s="63"/>
      <c r="H203" s="64"/>
      <c r="AG203" s="65"/>
      <c r="AH203" s="65"/>
      <c r="AI203" s="65"/>
      <c r="AM203" s="43"/>
      <c r="AN203" s="43"/>
      <c r="AO203" s="43"/>
      <c r="AP203" s="43"/>
      <c r="AQ203" s="43"/>
      <c r="AR203" s="43"/>
      <c r="AS203" s="43"/>
      <c r="AT203" s="43"/>
      <c r="AU203" s="43"/>
      <c r="AV203" s="43"/>
      <c r="AW203" s="43"/>
      <c r="AX203" s="43"/>
    </row>
    <row r="204" spans="4:50" ht="13.5" customHeight="1" x14ac:dyDescent="0.3">
      <c r="D204" s="63"/>
      <c r="E204" s="63"/>
      <c r="F204" s="63"/>
      <c r="H204" s="64"/>
      <c r="AG204" s="65"/>
      <c r="AH204" s="65"/>
      <c r="AI204" s="65"/>
      <c r="AM204" s="43"/>
      <c r="AN204" s="43"/>
      <c r="AO204" s="43"/>
      <c r="AP204" s="43"/>
      <c r="AQ204" s="43"/>
      <c r="AR204" s="43"/>
      <c r="AS204" s="43"/>
      <c r="AT204" s="43"/>
      <c r="AU204" s="43"/>
      <c r="AV204" s="43"/>
      <c r="AW204" s="43"/>
      <c r="AX204" s="43"/>
    </row>
    <row r="205" spans="4:50" ht="13.5" customHeight="1" x14ac:dyDescent="0.3">
      <c r="D205" s="63"/>
      <c r="E205" s="63"/>
      <c r="F205" s="63"/>
      <c r="H205" s="64"/>
      <c r="AG205" s="65"/>
      <c r="AH205" s="65"/>
      <c r="AI205" s="65"/>
      <c r="AM205" s="43"/>
      <c r="AN205" s="43"/>
      <c r="AO205" s="43"/>
      <c r="AP205" s="43"/>
      <c r="AQ205" s="43"/>
      <c r="AR205" s="43"/>
      <c r="AS205" s="43"/>
      <c r="AT205" s="43"/>
      <c r="AU205" s="43"/>
      <c r="AV205" s="43"/>
      <c r="AW205" s="43"/>
      <c r="AX205" s="43"/>
    </row>
    <row r="206" spans="4:50" ht="13.5" customHeight="1" x14ac:dyDescent="0.3">
      <c r="D206" s="63"/>
      <c r="E206" s="63"/>
      <c r="F206" s="63"/>
      <c r="H206" s="64"/>
      <c r="AG206" s="65"/>
      <c r="AH206" s="65"/>
      <c r="AI206" s="65"/>
      <c r="AM206" s="43"/>
      <c r="AN206" s="43"/>
      <c r="AO206" s="43"/>
      <c r="AP206" s="43"/>
      <c r="AQ206" s="43"/>
      <c r="AR206" s="43"/>
      <c r="AS206" s="43"/>
      <c r="AT206" s="43"/>
      <c r="AU206" s="43"/>
      <c r="AV206" s="43"/>
      <c r="AW206" s="43"/>
      <c r="AX206" s="43"/>
    </row>
    <row r="207" spans="4:50" ht="13.5" customHeight="1" x14ac:dyDescent="0.3">
      <c r="D207" s="63"/>
      <c r="E207" s="63"/>
      <c r="F207" s="63"/>
      <c r="H207" s="64"/>
      <c r="AG207" s="65"/>
      <c r="AH207" s="65"/>
      <c r="AI207" s="65"/>
      <c r="AM207" s="43"/>
      <c r="AN207" s="43"/>
      <c r="AO207" s="43"/>
      <c r="AP207" s="43"/>
      <c r="AQ207" s="43"/>
      <c r="AR207" s="43"/>
      <c r="AS207" s="43"/>
      <c r="AT207" s="43"/>
      <c r="AU207" s="43"/>
      <c r="AV207" s="43"/>
      <c r="AW207" s="43"/>
      <c r="AX207" s="43"/>
    </row>
    <row r="208" spans="4:50" ht="13.5" customHeight="1" x14ac:dyDescent="0.3">
      <c r="D208" s="63"/>
      <c r="E208" s="63"/>
      <c r="F208" s="63"/>
      <c r="H208" s="64"/>
      <c r="AG208" s="65"/>
      <c r="AH208" s="65"/>
      <c r="AI208" s="65"/>
      <c r="AM208" s="43"/>
      <c r="AN208" s="43"/>
      <c r="AO208" s="43"/>
      <c r="AP208" s="43"/>
      <c r="AQ208" s="43"/>
      <c r="AR208" s="43"/>
      <c r="AS208" s="43"/>
      <c r="AT208" s="43"/>
      <c r="AU208" s="43"/>
      <c r="AV208" s="43"/>
      <c r="AW208" s="43"/>
      <c r="AX208" s="43"/>
    </row>
    <row r="209" spans="4:50" ht="13.5" customHeight="1" x14ac:dyDescent="0.3">
      <c r="D209" s="63"/>
      <c r="E209" s="63"/>
      <c r="F209" s="63"/>
      <c r="H209" s="64"/>
      <c r="AG209" s="65"/>
      <c r="AH209" s="65"/>
      <c r="AI209" s="65"/>
      <c r="AM209" s="43"/>
      <c r="AN209" s="43"/>
      <c r="AO209" s="43"/>
      <c r="AP209" s="43"/>
      <c r="AQ209" s="43"/>
      <c r="AR209" s="43"/>
      <c r="AS209" s="43"/>
      <c r="AT209" s="43"/>
      <c r="AU209" s="43"/>
      <c r="AV209" s="43"/>
      <c r="AW209" s="43"/>
      <c r="AX209" s="43"/>
    </row>
    <row r="210" spans="4:50" ht="13.5" customHeight="1" x14ac:dyDescent="0.3">
      <c r="D210" s="63"/>
      <c r="E210" s="63"/>
      <c r="F210" s="63"/>
      <c r="H210" s="64"/>
      <c r="AG210" s="65"/>
      <c r="AH210" s="65"/>
      <c r="AI210" s="65"/>
      <c r="AM210" s="43"/>
      <c r="AN210" s="43"/>
      <c r="AO210" s="43"/>
      <c r="AP210" s="43"/>
      <c r="AQ210" s="43"/>
      <c r="AR210" s="43"/>
      <c r="AS210" s="43"/>
      <c r="AT210" s="43"/>
      <c r="AU210" s="43"/>
      <c r="AV210" s="43"/>
      <c r="AW210" s="43"/>
      <c r="AX210" s="43"/>
    </row>
    <row r="211" spans="4:50" ht="13.5" customHeight="1" x14ac:dyDescent="0.3">
      <c r="D211" s="63"/>
      <c r="E211" s="63"/>
      <c r="F211" s="63"/>
      <c r="H211" s="64"/>
      <c r="AG211" s="65"/>
      <c r="AH211" s="65"/>
      <c r="AI211" s="65"/>
      <c r="AM211" s="43"/>
      <c r="AN211" s="43"/>
      <c r="AO211" s="43"/>
      <c r="AP211" s="43"/>
      <c r="AQ211" s="43"/>
      <c r="AR211" s="43"/>
      <c r="AS211" s="43"/>
      <c r="AT211" s="43"/>
      <c r="AU211" s="43"/>
      <c r="AV211" s="43"/>
      <c r="AW211" s="43"/>
      <c r="AX211" s="43"/>
    </row>
    <row r="212" spans="4:50" ht="13.5" customHeight="1" x14ac:dyDescent="0.3">
      <c r="D212" s="63"/>
      <c r="E212" s="63"/>
      <c r="F212" s="63"/>
      <c r="H212" s="64"/>
      <c r="AG212" s="65"/>
      <c r="AH212" s="65"/>
      <c r="AI212" s="65"/>
      <c r="AM212" s="43"/>
      <c r="AN212" s="43"/>
      <c r="AO212" s="43"/>
      <c r="AP212" s="43"/>
      <c r="AQ212" s="43"/>
      <c r="AR212" s="43"/>
      <c r="AS212" s="43"/>
      <c r="AT212" s="43"/>
      <c r="AU212" s="43"/>
      <c r="AV212" s="43"/>
      <c r="AW212" s="43"/>
      <c r="AX212" s="43"/>
    </row>
    <row r="213" spans="4:50" ht="13.5" customHeight="1" x14ac:dyDescent="0.3">
      <c r="D213" s="63"/>
      <c r="E213" s="63"/>
      <c r="F213" s="63"/>
      <c r="H213" s="64"/>
      <c r="AG213" s="65"/>
      <c r="AH213" s="65"/>
      <c r="AI213" s="65"/>
      <c r="AM213" s="43"/>
      <c r="AN213" s="43"/>
      <c r="AO213" s="43"/>
      <c r="AP213" s="43"/>
      <c r="AQ213" s="43"/>
      <c r="AR213" s="43"/>
      <c r="AS213" s="43"/>
      <c r="AT213" s="43"/>
      <c r="AU213" s="43"/>
      <c r="AV213" s="43"/>
      <c r="AW213" s="43"/>
      <c r="AX213" s="43"/>
    </row>
    <row r="214" spans="4:50" ht="13.5" customHeight="1" x14ac:dyDescent="0.3">
      <c r="D214" s="63"/>
      <c r="E214" s="63"/>
      <c r="F214" s="63"/>
      <c r="H214" s="64"/>
      <c r="AG214" s="65"/>
      <c r="AH214" s="65"/>
      <c r="AI214" s="65"/>
      <c r="AM214" s="43"/>
      <c r="AN214" s="43"/>
      <c r="AO214" s="43"/>
      <c r="AP214" s="43"/>
      <c r="AQ214" s="43"/>
      <c r="AR214" s="43"/>
      <c r="AS214" s="43"/>
      <c r="AT214" s="43"/>
      <c r="AU214" s="43"/>
      <c r="AV214" s="43"/>
      <c r="AW214" s="43"/>
      <c r="AX214" s="43"/>
    </row>
    <row r="215" spans="4:50" ht="13.5" customHeight="1" x14ac:dyDescent="0.3">
      <c r="D215" s="63"/>
      <c r="E215" s="63"/>
      <c r="F215" s="63"/>
      <c r="H215" s="64"/>
      <c r="AG215" s="65"/>
      <c r="AH215" s="65"/>
      <c r="AI215" s="65"/>
      <c r="AM215" s="43"/>
      <c r="AN215" s="43"/>
      <c r="AO215" s="43"/>
      <c r="AP215" s="43"/>
      <c r="AQ215" s="43"/>
      <c r="AR215" s="43"/>
      <c r="AS215" s="43"/>
      <c r="AT215" s="43"/>
      <c r="AU215" s="43"/>
      <c r="AV215" s="43"/>
      <c r="AW215" s="43"/>
      <c r="AX215" s="43"/>
    </row>
    <row r="216" spans="4:50" ht="13.5" customHeight="1" x14ac:dyDescent="0.3">
      <c r="D216" s="63"/>
      <c r="E216" s="63"/>
      <c r="F216" s="63"/>
      <c r="H216" s="64"/>
      <c r="AG216" s="65"/>
      <c r="AH216" s="65"/>
      <c r="AI216" s="65"/>
      <c r="AM216" s="43"/>
      <c r="AN216" s="43"/>
      <c r="AO216" s="43"/>
      <c r="AP216" s="43"/>
      <c r="AQ216" s="43"/>
      <c r="AR216" s="43"/>
      <c r="AS216" s="43"/>
      <c r="AT216" s="43"/>
      <c r="AU216" s="43"/>
      <c r="AV216" s="43"/>
      <c r="AW216" s="43"/>
      <c r="AX216" s="43"/>
    </row>
    <row r="217" spans="4:50" ht="13.5" customHeight="1" x14ac:dyDescent="0.3">
      <c r="D217" s="63"/>
      <c r="E217" s="63"/>
      <c r="F217" s="63"/>
      <c r="H217" s="64"/>
      <c r="AG217" s="65"/>
      <c r="AH217" s="65"/>
      <c r="AI217" s="65"/>
      <c r="AM217" s="43"/>
      <c r="AN217" s="43"/>
      <c r="AO217" s="43"/>
      <c r="AP217" s="43"/>
      <c r="AQ217" s="43"/>
      <c r="AR217" s="43"/>
      <c r="AS217" s="43"/>
      <c r="AT217" s="43"/>
      <c r="AU217" s="43"/>
      <c r="AV217" s="43"/>
      <c r="AW217" s="43"/>
      <c r="AX217" s="43"/>
    </row>
    <row r="218" spans="4:50" ht="13.5" customHeight="1" x14ac:dyDescent="0.3">
      <c r="D218" s="63"/>
      <c r="E218" s="63"/>
      <c r="F218" s="63"/>
      <c r="H218" s="64"/>
      <c r="AG218" s="65"/>
      <c r="AH218" s="65"/>
      <c r="AI218" s="65"/>
      <c r="AM218" s="43"/>
      <c r="AN218" s="43"/>
      <c r="AO218" s="43"/>
      <c r="AP218" s="43"/>
      <c r="AQ218" s="43"/>
      <c r="AR218" s="43"/>
      <c r="AS218" s="43"/>
      <c r="AT218" s="43"/>
      <c r="AU218" s="43"/>
      <c r="AV218" s="43"/>
      <c r="AW218" s="43"/>
      <c r="AX218" s="43"/>
    </row>
    <row r="219" spans="4:50" ht="13.5" customHeight="1" x14ac:dyDescent="0.3">
      <c r="D219" s="63"/>
      <c r="E219" s="63"/>
      <c r="F219" s="63"/>
      <c r="H219" s="64"/>
      <c r="AG219" s="65"/>
      <c r="AH219" s="65"/>
      <c r="AI219" s="65"/>
      <c r="AM219" s="43"/>
      <c r="AN219" s="43"/>
      <c r="AO219" s="43"/>
      <c r="AP219" s="43"/>
      <c r="AQ219" s="43"/>
      <c r="AR219" s="43"/>
      <c r="AS219" s="43"/>
      <c r="AT219" s="43"/>
      <c r="AU219" s="43"/>
      <c r="AV219" s="43"/>
      <c r="AW219" s="43"/>
      <c r="AX219" s="43"/>
    </row>
    <row r="220" spans="4:50" ht="13.5" customHeight="1" x14ac:dyDescent="0.3">
      <c r="D220" s="63"/>
      <c r="E220" s="63"/>
      <c r="F220" s="63"/>
      <c r="H220" s="64"/>
      <c r="AG220" s="65"/>
      <c r="AH220" s="65"/>
      <c r="AI220" s="65"/>
      <c r="AM220" s="43"/>
      <c r="AN220" s="43"/>
      <c r="AO220" s="43"/>
      <c r="AP220" s="43"/>
      <c r="AQ220" s="43"/>
      <c r="AR220" s="43"/>
      <c r="AS220" s="43"/>
      <c r="AT220" s="43"/>
      <c r="AU220" s="43"/>
      <c r="AV220" s="43"/>
      <c r="AW220" s="43"/>
      <c r="AX220" s="43"/>
    </row>
    <row r="221" spans="4:50" ht="13.5" customHeight="1" x14ac:dyDescent="0.3">
      <c r="D221" s="63"/>
      <c r="E221" s="63"/>
      <c r="F221" s="63"/>
      <c r="H221" s="64"/>
      <c r="AG221" s="65"/>
      <c r="AH221" s="65"/>
      <c r="AI221" s="65"/>
      <c r="AM221" s="43"/>
      <c r="AN221" s="43"/>
      <c r="AO221" s="43"/>
      <c r="AP221" s="43"/>
      <c r="AQ221" s="43"/>
      <c r="AR221" s="43"/>
      <c r="AS221" s="43"/>
      <c r="AT221" s="43"/>
      <c r="AU221" s="43"/>
      <c r="AV221" s="43"/>
      <c r="AW221" s="43"/>
      <c r="AX221" s="43"/>
    </row>
    <row r="222" spans="4:50" ht="13.5" customHeight="1" x14ac:dyDescent="0.3">
      <c r="D222" s="63"/>
      <c r="E222" s="63"/>
      <c r="F222" s="63"/>
      <c r="H222" s="64"/>
      <c r="AG222" s="65"/>
      <c r="AH222" s="65"/>
      <c r="AI222" s="65"/>
      <c r="AM222" s="43"/>
      <c r="AN222" s="43"/>
      <c r="AO222" s="43"/>
      <c r="AP222" s="43"/>
      <c r="AQ222" s="43"/>
      <c r="AR222" s="43"/>
      <c r="AS222" s="43"/>
      <c r="AT222" s="43"/>
      <c r="AU222" s="43"/>
      <c r="AV222" s="43"/>
      <c r="AW222" s="43"/>
      <c r="AX222" s="43"/>
    </row>
    <row r="223" spans="4:50" ht="13.5" customHeight="1" x14ac:dyDescent="0.3">
      <c r="D223" s="63"/>
      <c r="E223" s="63"/>
      <c r="F223" s="63"/>
      <c r="H223" s="64"/>
      <c r="AG223" s="65"/>
      <c r="AH223" s="65"/>
      <c r="AI223" s="65"/>
      <c r="AM223" s="43"/>
      <c r="AN223" s="43"/>
      <c r="AO223" s="43"/>
      <c r="AP223" s="43"/>
      <c r="AQ223" s="43"/>
      <c r="AR223" s="43"/>
      <c r="AS223" s="43"/>
      <c r="AT223" s="43"/>
      <c r="AU223" s="43"/>
      <c r="AV223" s="43"/>
      <c r="AW223" s="43"/>
      <c r="AX223" s="43"/>
    </row>
    <row r="224" spans="4:50" ht="13.5" customHeight="1" x14ac:dyDescent="0.3">
      <c r="D224" s="63"/>
      <c r="E224" s="63"/>
      <c r="F224" s="63"/>
      <c r="H224" s="64"/>
      <c r="AG224" s="65"/>
      <c r="AH224" s="65"/>
      <c r="AI224" s="65"/>
      <c r="AM224" s="43"/>
      <c r="AN224" s="43"/>
      <c r="AO224" s="43"/>
      <c r="AP224" s="43"/>
      <c r="AQ224" s="43"/>
      <c r="AR224" s="43"/>
      <c r="AS224" s="43"/>
      <c r="AT224" s="43"/>
      <c r="AU224" s="43"/>
      <c r="AV224" s="43"/>
      <c r="AW224" s="43"/>
      <c r="AX224" s="43"/>
    </row>
    <row r="225" spans="4:50" ht="13.5" customHeight="1" x14ac:dyDescent="0.3">
      <c r="D225" s="63"/>
      <c r="E225" s="63"/>
      <c r="F225" s="63"/>
      <c r="H225" s="64"/>
      <c r="AG225" s="65"/>
      <c r="AH225" s="65"/>
      <c r="AI225" s="65"/>
      <c r="AM225" s="43"/>
      <c r="AN225" s="43"/>
      <c r="AO225" s="43"/>
      <c r="AP225" s="43"/>
      <c r="AQ225" s="43"/>
      <c r="AR225" s="43"/>
      <c r="AS225" s="43"/>
      <c r="AT225" s="43"/>
      <c r="AU225" s="43"/>
      <c r="AV225" s="43"/>
      <c r="AW225" s="43"/>
      <c r="AX225" s="43"/>
    </row>
    <row r="226" spans="4:50" ht="13.5" customHeight="1" x14ac:dyDescent="0.3">
      <c r="D226" s="63"/>
      <c r="E226" s="63"/>
      <c r="F226" s="63"/>
      <c r="H226" s="64"/>
      <c r="AG226" s="65"/>
      <c r="AH226" s="65"/>
      <c r="AI226" s="65"/>
      <c r="AM226" s="43"/>
      <c r="AN226" s="43"/>
      <c r="AO226" s="43"/>
      <c r="AP226" s="43"/>
      <c r="AQ226" s="43"/>
      <c r="AR226" s="43"/>
      <c r="AS226" s="43"/>
      <c r="AT226" s="43"/>
      <c r="AU226" s="43"/>
      <c r="AV226" s="43"/>
      <c r="AW226" s="43"/>
      <c r="AX226" s="43"/>
    </row>
    <row r="227" spans="4:50" ht="13.5" customHeight="1" x14ac:dyDescent="0.3">
      <c r="D227" s="63"/>
      <c r="E227" s="63"/>
      <c r="F227" s="63"/>
      <c r="H227" s="64"/>
      <c r="AG227" s="65"/>
      <c r="AH227" s="65"/>
      <c r="AI227" s="65"/>
      <c r="AM227" s="43"/>
      <c r="AN227" s="43"/>
      <c r="AO227" s="43"/>
      <c r="AP227" s="43"/>
      <c r="AQ227" s="43"/>
      <c r="AR227" s="43"/>
      <c r="AS227" s="43"/>
      <c r="AT227" s="43"/>
      <c r="AU227" s="43"/>
      <c r="AV227" s="43"/>
      <c r="AW227" s="43"/>
      <c r="AX227" s="43"/>
    </row>
    <row r="228" spans="4:50" ht="13.5" customHeight="1" x14ac:dyDescent="0.3">
      <c r="D228" s="63"/>
      <c r="E228" s="63"/>
      <c r="F228" s="63"/>
      <c r="H228" s="64"/>
      <c r="AG228" s="65"/>
      <c r="AH228" s="65"/>
      <c r="AI228" s="65"/>
      <c r="AM228" s="43"/>
      <c r="AN228" s="43"/>
      <c r="AO228" s="43"/>
      <c r="AP228" s="43"/>
      <c r="AQ228" s="43"/>
      <c r="AR228" s="43"/>
      <c r="AS228" s="43"/>
      <c r="AT228" s="43"/>
      <c r="AU228" s="43"/>
      <c r="AV228" s="43"/>
      <c r="AW228" s="43"/>
      <c r="AX228" s="43"/>
    </row>
    <row r="229" spans="4:50" ht="13.5" customHeight="1" x14ac:dyDescent="0.3">
      <c r="D229" s="63"/>
      <c r="E229" s="63"/>
      <c r="F229" s="63"/>
      <c r="H229" s="64"/>
      <c r="AG229" s="65"/>
      <c r="AH229" s="65"/>
      <c r="AI229" s="65"/>
      <c r="AM229" s="43"/>
      <c r="AN229" s="43"/>
      <c r="AO229" s="43"/>
      <c r="AP229" s="43"/>
      <c r="AQ229" s="43"/>
      <c r="AR229" s="43"/>
      <c r="AS229" s="43"/>
      <c r="AT229" s="43"/>
      <c r="AU229" s="43"/>
      <c r="AV229" s="43"/>
      <c r="AW229" s="43"/>
      <c r="AX229" s="43"/>
    </row>
    <row r="230" spans="4:50" ht="13.5" customHeight="1" x14ac:dyDescent="0.3">
      <c r="D230" s="63"/>
      <c r="E230" s="63"/>
      <c r="F230" s="63"/>
      <c r="H230" s="64"/>
      <c r="AG230" s="65"/>
      <c r="AH230" s="65"/>
      <c r="AI230" s="65"/>
      <c r="AM230" s="43"/>
      <c r="AN230" s="43"/>
      <c r="AO230" s="43"/>
      <c r="AP230" s="43"/>
      <c r="AQ230" s="43"/>
      <c r="AR230" s="43"/>
      <c r="AS230" s="43"/>
      <c r="AT230" s="43"/>
      <c r="AU230" s="43"/>
      <c r="AV230" s="43"/>
      <c r="AW230" s="43"/>
      <c r="AX230" s="43"/>
    </row>
    <row r="231" spans="4:50" ht="13.5" customHeight="1" x14ac:dyDescent="0.3">
      <c r="D231" s="63"/>
      <c r="E231" s="63"/>
      <c r="F231" s="63"/>
      <c r="H231" s="64"/>
      <c r="AG231" s="65"/>
      <c r="AH231" s="65"/>
      <c r="AI231" s="65"/>
      <c r="AM231" s="43"/>
      <c r="AN231" s="43"/>
      <c r="AO231" s="43"/>
      <c r="AP231" s="43"/>
      <c r="AQ231" s="43"/>
      <c r="AR231" s="43"/>
      <c r="AS231" s="43"/>
      <c r="AT231" s="43"/>
      <c r="AU231" s="43"/>
      <c r="AV231" s="43"/>
      <c r="AW231" s="43"/>
      <c r="AX231" s="43"/>
    </row>
    <row r="232" spans="4:50" ht="13.5" customHeight="1" x14ac:dyDescent="0.3">
      <c r="D232" s="63"/>
      <c r="E232" s="63"/>
      <c r="F232" s="63"/>
      <c r="H232" s="64"/>
      <c r="AG232" s="65"/>
      <c r="AH232" s="65"/>
      <c r="AI232" s="65"/>
      <c r="AM232" s="43"/>
      <c r="AN232" s="43"/>
      <c r="AO232" s="43"/>
      <c r="AP232" s="43"/>
      <c r="AQ232" s="43"/>
      <c r="AR232" s="43"/>
      <c r="AS232" s="43"/>
      <c r="AT232" s="43"/>
      <c r="AU232" s="43"/>
      <c r="AV232" s="43"/>
      <c r="AW232" s="43"/>
      <c r="AX232" s="43"/>
    </row>
    <row r="233" spans="4:50" ht="13.5" customHeight="1" x14ac:dyDescent="0.3">
      <c r="D233" s="63"/>
      <c r="E233" s="63"/>
      <c r="F233" s="63"/>
      <c r="H233" s="64"/>
      <c r="AG233" s="65"/>
      <c r="AH233" s="65"/>
      <c r="AI233" s="65"/>
      <c r="AM233" s="43"/>
      <c r="AN233" s="43"/>
      <c r="AO233" s="43"/>
      <c r="AP233" s="43"/>
      <c r="AQ233" s="43"/>
      <c r="AR233" s="43"/>
      <c r="AS233" s="43"/>
      <c r="AT233" s="43"/>
      <c r="AU233" s="43"/>
      <c r="AV233" s="43"/>
      <c r="AW233" s="43"/>
      <c r="AX233" s="43"/>
    </row>
    <row r="234" spans="4:50" ht="13.5" customHeight="1" x14ac:dyDescent="0.3">
      <c r="D234" s="63"/>
      <c r="E234" s="63"/>
      <c r="F234" s="63"/>
      <c r="H234" s="64"/>
      <c r="AG234" s="65"/>
      <c r="AH234" s="65"/>
      <c r="AI234" s="65"/>
      <c r="AM234" s="43"/>
      <c r="AN234" s="43"/>
      <c r="AO234" s="43"/>
      <c r="AP234" s="43"/>
      <c r="AQ234" s="43"/>
      <c r="AR234" s="43"/>
      <c r="AS234" s="43"/>
      <c r="AT234" s="43"/>
      <c r="AU234" s="43"/>
      <c r="AV234" s="43"/>
      <c r="AW234" s="43"/>
      <c r="AX234" s="43"/>
    </row>
    <row r="235" spans="4:50" ht="13.5" customHeight="1" x14ac:dyDescent="0.3">
      <c r="D235" s="63"/>
      <c r="E235" s="63"/>
      <c r="F235" s="63"/>
      <c r="H235" s="64"/>
      <c r="AG235" s="65"/>
      <c r="AH235" s="65"/>
      <c r="AI235" s="65"/>
      <c r="AM235" s="43"/>
      <c r="AN235" s="43"/>
      <c r="AO235" s="43"/>
      <c r="AP235" s="43"/>
      <c r="AQ235" s="43"/>
      <c r="AR235" s="43"/>
      <c r="AS235" s="43"/>
      <c r="AT235" s="43"/>
      <c r="AU235" s="43"/>
      <c r="AV235" s="43"/>
      <c r="AW235" s="43"/>
      <c r="AX235" s="43"/>
    </row>
    <row r="236" spans="4:50" ht="13.5" customHeight="1" x14ac:dyDescent="0.3">
      <c r="D236" s="63"/>
      <c r="E236" s="63"/>
      <c r="F236" s="63"/>
      <c r="H236" s="64"/>
      <c r="AG236" s="65"/>
      <c r="AH236" s="65"/>
      <c r="AI236" s="65"/>
      <c r="AM236" s="43"/>
      <c r="AN236" s="43"/>
      <c r="AO236" s="43"/>
      <c r="AP236" s="43"/>
      <c r="AQ236" s="43"/>
      <c r="AR236" s="43"/>
      <c r="AS236" s="43"/>
      <c r="AT236" s="43"/>
      <c r="AU236" s="43"/>
      <c r="AV236" s="43"/>
      <c r="AW236" s="43"/>
      <c r="AX236" s="43"/>
    </row>
    <row r="237" spans="4:50" ht="13.5" customHeight="1" x14ac:dyDescent="0.3">
      <c r="D237" s="63"/>
      <c r="E237" s="63"/>
      <c r="F237" s="63"/>
      <c r="H237" s="64"/>
      <c r="AG237" s="65"/>
      <c r="AH237" s="65"/>
      <c r="AI237" s="65"/>
      <c r="AM237" s="43"/>
      <c r="AN237" s="43"/>
      <c r="AO237" s="43"/>
      <c r="AP237" s="43"/>
      <c r="AQ237" s="43"/>
      <c r="AR237" s="43"/>
      <c r="AS237" s="43"/>
      <c r="AT237" s="43"/>
      <c r="AU237" s="43"/>
      <c r="AV237" s="43"/>
      <c r="AW237" s="43"/>
      <c r="AX237" s="43"/>
    </row>
    <row r="238" spans="4:50" ht="13.5" customHeight="1" x14ac:dyDescent="0.3">
      <c r="D238" s="63"/>
      <c r="E238" s="63"/>
      <c r="F238" s="63"/>
      <c r="H238" s="64"/>
      <c r="AG238" s="65"/>
      <c r="AH238" s="65"/>
      <c r="AI238" s="65"/>
      <c r="AM238" s="43"/>
      <c r="AN238" s="43"/>
      <c r="AO238" s="43"/>
      <c r="AP238" s="43"/>
      <c r="AQ238" s="43"/>
      <c r="AR238" s="43"/>
      <c r="AS238" s="43"/>
      <c r="AT238" s="43"/>
      <c r="AU238" s="43"/>
      <c r="AV238" s="43"/>
      <c r="AW238" s="43"/>
      <c r="AX238" s="43"/>
    </row>
    <row r="239" spans="4:50" ht="13.5" customHeight="1" x14ac:dyDescent="0.3">
      <c r="D239" s="63"/>
      <c r="E239" s="63"/>
      <c r="F239" s="63"/>
      <c r="H239" s="64"/>
      <c r="AG239" s="65"/>
      <c r="AH239" s="65"/>
      <c r="AI239" s="65"/>
      <c r="AM239" s="43"/>
      <c r="AN239" s="43"/>
      <c r="AO239" s="43"/>
      <c r="AP239" s="43"/>
      <c r="AQ239" s="43"/>
      <c r="AR239" s="43"/>
      <c r="AS239" s="43"/>
      <c r="AT239" s="43"/>
      <c r="AU239" s="43"/>
      <c r="AV239" s="43"/>
      <c r="AW239" s="43"/>
      <c r="AX239" s="43"/>
    </row>
    <row r="240" spans="4:50" ht="13.5" customHeight="1" x14ac:dyDescent="0.3">
      <c r="D240" s="63"/>
      <c r="E240" s="63"/>
      <c r="F240" s="63"/>
      <c r="H240" s="64"/>
      <c r="AG240" s="65"/>
      <c r="AH240" s="65"/>
      <c r="AI240" s="65"/>
      <c r="AM240" s="43"/>
      <c r="AN240" s="43"/>
      <c r="AO240" s="43"/>
      <c r="AP240" s="43"/>
      <c r="AQ240" s="43"/>
      <c r="AR240" s="43"/>
      <c r="AS240" s="43"/>
      <c r="AT240" s="43"/>
      <c r="AU240" s="43"/>
      <c r="AV240" s="43"/>
      <c r="AW240" s="43"/>
      <c r="AX240" s="43"/>
    </row>
    <row r="241" spans="4:50" ht="13.5" customHeight="1" x14ac:dyDescent="0.3">
      <c r="D241" s="63"/>
      <c r="E241" s="63"/>
      <c r="F241" s="63"/>
      <c r="H241" s="64"/>
      <c r="AG241" s="65"/>
      <c r="AH241" s="65"/>
      <c r="AI241" s="65"/>
      <c r="AM241" s="43"/>
      <c r="AN241" s="43"/>
      <c r="AO241" s="43"/>
      <c r="AP241" s="43"/>
      <c r="AQ241" s="43"/>
      <c r="AR241" s="43"/>
      <c r="AS241" s="43"/>
      <c r="AT241" s="43"/>
      <c r="AU241" s="43"/>
      <c r="AV241" s="43"/>
      <c r="AW241" s="43"/>
      <c r="AX241" s="43"/>
    </row>
    <row r="242" spans="4:50" ht="13.5" customHeight="1" x14ac:dyDescent="0.3">
      <c r="D242" s="63"/>
      <c r="E242" s="63"/>
      <c r="F242" s="63"/>
      <c r="H242" s="64"/>
      <c r="AG242" s="65"/>
      <c r="AH242" s="65"/>
      <c r="AI242" s="65"/>
      <c r="AM242" s="43"/>
      <c r="AN242" s="43"/>
      <c r="AO242" s="43"/>
      <c r="AP242" s="43"/>
      <c r="AQ242" s="43"/>
      <c r="AR242" s="43"/>
      <c r="AS242" s="43"/>
      <c r="AT242" s="43"/>
      <c r="AU242" s="43"/>
      <c r="AV242" s="43"/>
      <c r="AW242" s="43"/>
      <c r="AX242" s="43"/>
    </row>
    <row r="243" spans="4:50" ht="13.5" customHeight="1" x14ac:dyDescent="0.3">
      <c r="D243" s="63"/>
      <c r="E243" s="63"/>
      <c r="F243" s="63"/>
      <c r="H243" s="64"/>
      <c r="AG243" s="65"/>
      <c r="AH243" s="65"/>
      <c r="AI243" s="65"/>
      <c r="AM243" s="43"/>
      <c r="AN243" s="43"/>
      <c r="AO243" s="43"/>
      <c r="AP243" s="43"/>
      <c r="AQ243" s="43"/>
      <c r="AR243" s="43"/>
      <c r="AS243" s="43"/>
      <c r="AT243" s="43"/>
      <c r="AU243" s="43"/>
      <c r="AV243" s="43"/>
      <c r="AW243" s="43"/>
      <c r="AX243" s="43"/>
    </row>
    <row r="244" spans="4:50" ht="13.5" customHeight="1" x14ac:dyDescent="0.3">
      <c r="D244" s="63"/>
      <c r="E244" s="63"/>
      <c r="F244" s="63"/>
      <c r="H244" s="64"/>
      <c r="AG244" s="65"/>
      <c r="AH244" s="65"/>
      <c r="AI244" s="65"/>
      <c r="AM244" s="43"/>
      <c r="AN244" s="43"/>
      <c r="AO244" s="43"/>
      <c r="AP244" s="43"/>
      <c r="AQ244" s="43"/>
      <c r="AR244" s="43"/>
      <c r="AS244" s="43"/>
      <c r="AT244" s="43"/>
      <c r="AU244" s="43"/>
      <c r="AV244" s="43"/>
      <c r="AW244" s="43"/>
      <c r="AX244" s="43"/>
    </row>
    <row r="245" spans="4:50" ht="13.5" customHeight="1" x14ac:dyDescent="0.3">
      <c r="D245" s="63"/>
      <c r="E245" s="63"/>
      <c r="F245" s="63"/>
      <c r="H245" s="64"/>
      <c r="AG245" s="65"/>
      <c r="AH245" s="65"/>
      <c r="AI245" s="65"/>
      <c r="AM245" s="43"/>
      <c r="AN245" s="43"/>
      <c r="AO245" s="43"/>
      <c r="AP245" s="43"/>
      <c r="AQ245" s="43"/>
      <c r="AR245" s="43"/>
      <c r="AS245" s="43"/>
      <c r="AT245" s="43"/>
      <c r="AU245" s="43"/>
      <c r="AV245" s="43"/>
      <c r="AW245" s="43"/>
      <c r="AX245" s="43"/>
    </row>
    <row r="246" spans="4:50" ht="13.5" customHeight="1" x14ac:dyDescent="0.3">
      <c r="D246" s="63"/>
      <c r="E246" s="63"/>
      <c r="F246" s="63"/>
      <c r="H246" s="64"/>
      <c r="AG246" s="65"/>
      <c r="AH246" s="65"/>
      <c r="AI246" s="65"/>
      <c r="AM246" s="43"/>
      <c r="AN246" s="43"/>
      <c r="AO246" s="43"/>
      <c r="AP246" s="43"/>
      <c r="AQ246" s="43"/>
      <c r="AR246" s="43"/>
      <c r="AS246" s="43"/>
      <c r="AT246" s="43"/>
      <c r="AU246" s="43"/>
      <c r="AV246" s="43"/>
      <c r="AW246" s="43"/>
      <c r="AX246" s="43"/>
    </row>
    <row r="247" spans="4:50" ht="13.5" customHeight="1" x14ac:dyDescent="0.3">
      <c r="D247" s="63"/>
      <c r="E247" s="63"/>
      <c r="F247" s="63"/>
      <c r="H247" s="64"/>
      <c r="AG247" s="65"/>
      <c r="AH247" s="65"/>
      <c r="AI247" s="65"/>
      <c r="AM247" s="43"/>
      <c r="AN247" s="43"/>
      <c r="AO247" s="43"/>
      <c r="AP247" s="43"/>
      <c r="AQ247" s="43"/>
      <c r="AR247" s="43"/>
      <c r="AS247" s="43"/>
      <c r="AT247" s="43"/>
      <c r="AU247" s="43"/>
      <c r="AV247" s="43"/>
      <c r="AW247" s="43"/>
      <c r="AX247" s="43"/>
    </row>
    <row r="248" spans="4:50" ht="13.5" customHeight="1" x14ac:dyDescent="0.3">
      <c r="D248" s="63"/>
      <c r="E248" s="63"/>
      <c r="F248" s="63"/>
      <c r="H248" s="64"/>
      <c r="AG248" s="65"/>
      <c r="AH248" s="65"/>
      <c r="AI248" s="65"/>
      <c r="AM248" s="43"/>
      <c r="AN248" s="43"/>
      <c r="AO248" s="43"/>
      <c r="AP248" s="43"/>
      <c r="AQ248" s="43"/>
      <c r="AR248" s="43"/>
      <c r="AS248" s="43"/>
      <c r="AT248" s="43"/>
      <c r="AU248" s="43"/>
      <c r="AV248" s="43"/>
      <c r="AW248" s="43"/>
      <c r="AX248" s="43"/>
    </row>
    <row r="249" spans="4:50" ht="13.5" customHeight="1" x14ac:dyDescent="0.3">
      <c r="D249" s="63"/>
      <c r="E249" s="63"/>
      <c r="F249" s="63"/>
      <c r="H249" s="64"/>
      <c r="AG249" s="65"/>
      <c r="AH249" s="65"/>
      <c r="AI249" s="65"/>
      <c r="AM249" s="43"/>
      <c r="AN249" s="43"/>
      <c r="AO249" s="43"/>
      <c r="AP249" s="43"/>
      <c r="AQ249" s="43"/>
      <c r="AR249" s="43"/>
      <c r="AS249" s="43"/>
      <c r="AT249" s="43"/>
      <c r="AU249" s="43"/>
      <c r="AV249" s="43"/>
      <c r="AW249" s="43"/>
      <c r="AX249" s="43"/>
    </row>
    <row r="250" spans="4:50" ht="13.5" customHeight="1" x14ac:dyDescent="0.3">
      <c r="D250" s="63"/>
      <c r="E250" s="63"/>
      <c r="F250" s="63"/>
      <c r="H250" s="64"/>
      <c r="AG250" s="65"/>
      <c r="AH250" s="65"/>
      <c r="AI250" s="65"/>
      <c r="AM250" s="43"/>
      <c r="AN250" s="43"/>
      <c r="AO250" s="43"/>
      <c r="AP250" s="43"/>
      <c r="AQ250" s="43"/>
      <c r="AR250" s="43"/>
      <c r="AS250" s="43"/>
      <c r="AT250" s="43"/>
      <c r="AU250" s="43"/>
      <c r="AV250" s="43"/>
      <c r="AW250" s="43"/>
      <c r="AX250" s="43"/>
    </row>
    <row r="251" spans="4:50" ht="13.5" customHeight="1" x14ac:dyDescent="0.3">
      <c r="D251" s="63"/>
      <c r="E251" s="63"/>
      <c r="F251" s="63"/>
      <c r="H251" s="64"/>
      <c r="AG251" s="65"/>
      <c r="AH251" s="65"/>
      <c r="AI251" s="65"/>
      <c r="AM251" s="43"/>
      <c r="AN251" s="43"/>
      <c r="AO251" s="43"/>
      <c r="AP251" s="43"/>
      <c r="AQ251" s="43"/>
      <c r="AR251" s="43"/>
      <c r="AS251" s="43"/>
      <c r="AT251" s="43"/>
      <c r="AU251" s="43"/>
      <c r="AV251" s="43"/>
      <c r="AW251" s="43"/>
      <c r="AX251" s="43"/>
    </row>
    <row r="252" spans="4:50" ht="13.5" customHeight="1" x14ac:dyDescent="0.3">
      <c r="D252" s="63"/>
      <c r="E252" s="63"/>
      <c r="F252" s="63"/>
      <c r="H252" s="64"/>
      <c r="AG252" s="65"/>
      <c r="AH252" s="65"/>
      <c r="AI252" s="65"/>
      <c r="AM252" s="43"/>
      <c r="AN252" s="43"/>
      <c r="AO252" s="43"/>
      <c r="AP252" s="43"/>
      <c r="AQ252" s="43"/>
      <c r="AR252" s="43"/>
      <c r="AS252" s="43"/>
      <c r="AT252" s="43"/>
      <c r="AU252" s="43"/>
      <c r="AV252" s="43"/>
      <c r="AW252" s="43"/>
      <c r="AX252" s="43"/>
    </row>
    <row r="253" spans="4:50" ht="13.5" customHeight="1" x14ac:dyDescent="0.3">
      <c r="D253" s="63"/>
      <c r="E253" s="63"/>
      <c r="F253" s="63"/>
      <c r="H253" s="64"/>
      <c r="AG253" s="65"/>
      <c r="AH253" s="65"/>
      <c r="AI253" s="65"/>
      <c r="AM253" s="43"/>
      <c r="AN253" s="43"/>
      <c r="AO253" s="43"/>
      <c r="AP253" s="43"/>
      <c r="AQ253" s="43"/>
      <c r="AR253" s="43"/>
      <c r="AS253" s="43"/>
      <c r="AT253" s="43"/>
      <c r="AU253" s="43"/>
      <c r="AV253" s="43"/>
      <c r="AW253" s="43"/>
      <c r="AX253" s="43"/>
    </row>
    <row r="254" spans="4:50" ht="13.5" customHeight="1" x14ac:dyDescent="0.3">
      <c r="D254" s="63"/>
      <c r="E254" s="63"/>
      <c r="F254" s="63"/>
      <c r="H254" s="64"/>
      <c r="AG254" s="65"/>
      <c r="AH254" s="65"/>
      <c r="AI254" s="65"/>
      <c r="AM254" s="43"/>
      <c r="AN254" s="43"/>
      <c r="AO254" s="43"/>
      <c r="AP254" s="43"/>
      <c r="AQ254" s="43"/>
      <c r="AR254" s="43"/>
      <c r="AS254" s="43"/>
      <c r="AT254" s="43"/>
      <c r="AU254" s="43"/>
      <c r="AV254" s="43"/>
      <c r="AW254" s="43"/>
      <c r="AX254" s="43"/>
    </row>
    <row r="255" spans="4:50" ht="13.5" customHeight="1" x14ac:dyDescent="0.3">
      <c r="D255" s="63"/>
      <c r="E255" s="63"/>
      <c r="F255" s="63"/>
      <c r="H255" s="64"/>
      <c r="AG255" s="65"/>
      <c r="AH255" s="65"/>
      <c r="AI255" s="65"/>
      <c r="AM255" s="43"/>
      <c r="AN255" s="43"/>
      <c r="AO255" s="43"/>
      <c r="AP255" s="43"/>
      <c r="AQ255" s="43"/>
      <c r="AR255" s="43"/>
      <c r="AS255" s="43"/>
      <c r="AT255" s="43"/>
      <c r="AU255" s="43"/>
      <c r="AV255" s="43"/>
      <c r="AW255" s="43"/>
      <c r="AX255" s="43"/>
    </row>
    <row r="256" spans="4:50" ht="13.5" customHeight="1" x14ac:dyDescent="0.3">
      <c r="D256" s="63"/>
      <c r="E256" s="63"/>
      <c r="F256" s="63"/>
      <c r="H256" s="64"/>
      <c r="AG256" s="65"/>
      <c r="AH256" s="65"/>
      <c r="AI256" s="65"/>
      <c r="AM256" s="43"/>
      <c r="AN256" s="43"/>
      <c r="AO256" s="43"/>
      <c r="AP256" s="43"/>
      <c r="AQ256" s="43"/>
      <c r="AR256" s="43"/>
      <c r="AS256" s="43"/>
      <c r="AT256" s="43"/>
      <c r="AU256" s="43"/>
      <c r="AV256" s="43"/>
      <c r="AW256" s="43"/>
      <c r="AX256" s="43"/>
    </row>
    <row r="257" spans="4:50" ht="13.5" customHeight="1" x14ac:dyDescent="0.3">
      <c r="D257" s="63"/>
      <c r="E257" s="63"/>
      <c r="F257" s="63"/>
      <c r="H257" s="64"/>
      <c r="AG257" s="65"/>
      <c r="AH257" s="65"/>
      <c r="AI257" s="65"/>
      <c r="AM257" s="43"/>
      <c r="AN257" s="43"/>
      <c r="AO257" s="43"/>
      <c r="AP257" s="43"/>
      <c r="AQ257" s="43"/>
      <c r="AR257" s="43"/>
      <c r="AS257" s="43"/>
      <c r="AT257" s="43"/>
      <c r="AU257" s="43"/>
      <c r="AV257" s="43"/>
      <c r="AW257" s="43"/>
      <c r="AX257" s="43"/>
    </row>
    <row r="258" spans="4:50" ht="13.5" customHeight="1" x14ac:dyDescent="0.3">
      <c r="D258" s="63"/>
      <c r="E258" s="63"/>
      <c r="F258" s="63"/>
      <c r="H258" s="64"/>
      <c r="AG258" s="65"/>
      <c r="AH258" s="65"/>
      <c r="AI258" s="65"/>
      <c r="AM258" s="43"/>
      <c r="AN258" s="43"/>
      <c r="AO258" s="43"/>
      <c r="AP258" s="43"/>
      <c r="AQ258" s="43"/>
      <c r="AR258" s="43"/>
      <c r="AS258" s="43"/>
      <c r="AT258" s="43"/>
      <c r="AU258" s="43"/>
      <c r="AV258" s="43"/>
      <c r="AW258" s="43"/>
      <c r="AX258" s="43"/>
    </row>
    <row r="259" spans="4:50" ht="13.5" customHeight="1" x14ac:dyDescent="0.3">
      <c r="D259" s="63"/>
      <c r="E259" s="63"/>
      <c r="F259" s="63"/>
      <c r="H259" s="64"/>
      <c r="AG259" s="65"/>
      <c r="AH259" s="65"/>
      <c r="AI259" s="65"/>
      <c r="AM259" s="43"/>
      <c r="AN259" s="43"/>
      <c r="AO259" s="43"/>
      <c r="AP259" s="43"/>
      <c r="AQ259" s="43"/>
      <c r="AR259" s="43"/>
      <c r="AS259" s="43"/>
      <c r="AT259" s="43"/>
      <c r="AU259" s="43"/>
      <c r="AV259" s="43"/>
      <c r="AW259" s="43"/>
      <c r="AX259" s="43"/>
    </row>
    <row r="260" spans="4:50" ht="13.5" customHeight="1" x14ac:dyDescent="0.3">
      <c r="D260" s="63"/>
      <c r="E260" s="63"/>
      <c r="F260" s="63"/>
      <c r="H260" s="64"/>
      <c r="AG260" s="65"/>
      <c r="AH260" s="65"/>
      <c r="AI260" s="65"/>
      <c r="AM260" s="43"/>
      <c r="AN260" s="43"/>
      <c r="AO260" s="43"/>
      <c r="AP260" s="43"/>
      <c r="AQ260" s="43"/>
      <c r="AR260" s="43"/>
      <c r="AS260" s="43"/>
      <c r="AT260" s="43"/>
      <c r="AU260" s="43"/>
      <c r="AV260" s="43"/>
      <c r="AW260" s="43"/>
      <c r="AX260" s="43"/>
    </row>
    <row r="261" spans="4:50" ht="13.5" customHeight="1" x14ac:dyDescent="0.3">
      <c r="D261" s="63"/>
      <c r="E261" s="63"/>
      <c r="F261" s="63"/>
      <c r="H261" s="64"/>
      <c r="AG261" s="65"/>
      <c r="AH261" s="65"/>
      <c r="AI261" s="65"/>
      <c r="AM261" s="43"/>
      <c r="AN261" s="43"/>
      <c r="AO261" s="43"/>
      <c r="AP261" s="43"/>
      <c r="AQ261" s="43"/>
      <c r="AR261" s="43"/>
      <c r="AS261" s="43"/>
      <c r="AT261" s="43"/>
      <c r="AU261" s="43"/>
      <c r="AV261" s="43"/>
      <c r="AW261" s="43"/>
      <c r="AX261" s="43"/>
    </row>
    <row r="262" spans="4:50" ht="13.5" customHeight="1" x14ac:dyDescent="0.3">
      <c r="D262" s="63"/>
      <c r="E262" s="63"/>
      <c r="F262" s="63"/>
      <c r="H262" s="64"/>
      <c r="AG262" s="65"/>
      <c r="AH262" s="65"/>
      <c r="AI262" s="65"/>
      <c r="AM262" s="43"/>
      <c r="AN262" s="43"/>
      <c r="AO262" s="43"/>
      <c r="AP262" s="43"/>
      <c r="AQ262" s="43"/>
      <c r="AR262" s="43"/>
      <c r="AS262" s="43"/>
      <c r="AT262" s="43"/>
      <c r="AU262" s="43"/>
      <c r="AV262" s="43"/>
      <c r="AW262" s="43"/>
      <c r="AX262" s="43"/>
    </row>
    <row r="263" spans="4:50" ht="13.5" customHeight="1" x14ac:dyDescent="0.3">
      <c r="D263" s="63"/>
      <c r="E263" s="63"/>
      <c r="F263" s="63"/>
      <c r="H263" s="64"/>
      <c r="AG263" s="65"/>
      <c r="AH263" s="65"/>
      <c r="AI263" s="65"/>
      <c r="AM263" s="43"/>
      <c r="AN263" s="43"/>
      <c r="AO263" s="43"/>
      <c r="AP263" s="43"/>
      <c r="AQ263" s="43"/>
      <c r="AR263" s="43"/>
      <c r="AS263" s="43"/>
      <c r="AT263" s="43"/>
      <c r="AU263" s="43"/>
      <c r="AV263" s="43"/>
      <c r="AW263" s="43"/>
      <c r="AX263" s="43"/>
    </row>
    <row r="264" spans="4:50" ht="13.5" customHeight="1" x14ac:dyDescent="0.3">
      <c r="D264" s="63"/>
      <c r="E264" s="63"/>
      <c r="F264" s="63"/>
      <c r="H264" s="64"/>
      <c r="AG264" s="65"/>
      <c r="AH264" s="65"/>
      <c r="AI264" s="65"/>
      <c r="AM264" s="43"/>
      <c r="AN264" s="43"/>
      <c r="AO264" s="43"/>
      <c r="AP264" s="43"/>
      <c r="AQ264" s="43"/>
      <c r="AR264" s="43"/>
      <c r="AS264" s="43"/>
      <c r="AT264" s="43"/>
      <c r="AU264" s="43"/>
      <c r="AV264" s="43"/>
      <c r="AW264" s="43"/>
      <c r="AX264" s="43"/>
    </row>
    <row r="265" spans="4:50" ht="13.5" customHeight="1" x14ac:dyDescent="0.3">
      <c r="D265" s="63"/>
      <c r="E265" s="63"/>
      <c r="F265" s="63"/>
      <c r="H265" s="64"/>
      <c r="AG265" s="65"/>
      <c r="AH265" s="65"/>
      <c r="AI265" s="65"/>
      <c r="AM265" s="43"/>
      <c r="AN265" s="43"/>
      <c r="AO265" s="43"/>
      <c r="AP265" s="43"/>
      <c r="AQ265" s="43"/>
      <c r="AR265" s="43"/>
      <c r="AS265" s="43"/>
      <c r="AT265" s="43"/>
      <c r="AU265" s="43"/>
      <c r="AV265" s="43"/>
      <c r="AW265" s="43"/>
      <c r="AX265" s="43"/>
    </row>
    <row r="266" spans="4:50" ht="13.5" customHeight="1" x14ac:dyDescent="0.3">
      <c r="D266" s="63"/>
      <c r="E266" s="63"/>
      <c r="F266" s="63"/>
      <c r="H266" s="64"/>
      <c r="AG266" s="65"/>
      <c r="AH266" s="65"/>
      <c r="AI266" s="65"/>
      <c r="AM266" s="43"/>
      <c r="AN266" s="43"/>
      <c r="AO266" s="43"/>
      <c r="AP266" s="43"/>
      <c r="AQ266" s="43"/>
      <c r="AR266" s="43"/>
      <c r="AS266" s="43"/>
      <c r="AT266" s="43"/>
      <c r="AU266" s="43"/>
      <c r="AV266" s="43"/>
      <c r="AW266" s="43"/>
      <c r="AX266" s="43"/>
    </row>
    <row r="267" spans="4:50" ht="13.5" customHeight="1" x14ac:dyDescent="0.3">
      <c r="D267" s="63"/>
      <c r="E267" s="63"/>
      <c r="F267" s="63"/>
      <c r="H267" s="64"/>
      <c r="AG267" s="65"/>
      <c r="AH267" s="65"/>
      <c r="AI267" s="65"/>
      <c r="AM267" s="43"/>
      <c r="AN267" s="43"/>
      <c r="AO267" s="43"/>
      <c r="AP267" s="43"/>
      <c r="AQ267" s="43"/>
      <c r="AR267" s="43"/>
      <c r="AS267" s="43"/>
      <c r="AT267" s="43"/>
      <c r="AU267" s="43"/>
      <c r="AV267" s="43"/>
      <c r="AW267" s="43"/>
      <c r="AX267" s="43"/>
    </row>
    <row r="268" spans="4:50" ht="13.5" customHeight="1" x14ac:dyDescent="0.3">
      <c r="D268" s="63"/>
      <c r="E268" s="63"/>
      <c r="F268" s="63"/>
      <c r="H268" s="64"/>
      <c r="AG268" s="65"/>
      <c r="AH268" s="65"/>
      <c r="AI268" s="65"/>
      <c r="AM268" s="43"/>
      <c r="AN268" s="43"/>
      <c r="AO268" s="43"/>
      <c r="AP268" s="43"/>
      <c r="AQ268" s="43"/>
      <c r="AR268" s="43"/>
      <c r="AS268" s="43"/>
      <c r="AT268" s="43"/>
      <c r="AU268" s="43"/>
      <c r="AV268" s="43"/>
      <c r="AW268" s="43"/>
      <c r="AX268" s="43"/>
    </row>
    <row r="269" spans="4:50" ht="13.5" customHeight="1" x14ac:dyDescent="0.3">
      <c r="D269" s="63"/>
      <c r="E269" s="63"/>
      <c r="F269" s="63"/>
      <c r="H269" s="64"/>
      <c r="AG269" s="65"/>
      <c r="AH269" s="65"/>
      <c r="AI269" s="65"/>
      <c r="AM269" s="43"/>
      <c r="AN269" s="43"/>
      <c r="AO269" s="43"/>
      <c r="AP269" s="43"/>
      <c r="AQ269" s="43"/>
      <c r="AR269" s="43"/>
      <c r="AS269" s="43"/>
      <c r="AT269" s="43"/>
      <c r="AU269" s="43"/>
      <c r="AV269" s="43"/>
      <c r="AW269" s="43"/>
      <c r="AX269" s="43"/>
    </row>
    <row r="270" spans="4:50" ht="13.5" customHeight="1" x14ac:dyDescent="0.3">
      <c r="D270" s="63"/>
      <c r="E270" s="63"/>
      <c r="F270" s="63"/>
      <c r="H270" s="64"/>
      <c r="AG270" s="65"/>
      <c r="AH270" s="65"/>
      <c r="AI270" s="65"/>
      <c r="AM270" s="43"/>
      <c r="AN270" s="43"/>
      <c r="AO270" s="43"/>
      <c r="AP270" s="43"/>
      <c r="AQ270" s="43"/>
      <c r="AR270" s="43"/>
      <c r="AS270" s="43"/>
      <c r="AT270" s="43"/>
      <c r="AU270" s="43"/>
      <c r="AV270" s="43"/>
      <c r="AW270" s="43"/>
      <c r="AX270" s="43"/>
    </row>
    <row r="271" spans="4:50" ht="13.5" customHeight="1" x14ac:dyDescent="0.3">
      <c r="D271" s="63"/>
      <c r="E271" s="63"/>
      <c r="F271" s="63"/>
      <c r="H271" s="64"/>
      <c r="AG271" s="65"/>
      <c r="AH271" s="65"/>
      <c r="AI271" s="65"/>
      <c r="AM271" s="43"/>
      <c r="AN271" s="43"/>
      <c r="AO271" s="43"/>
      <c r="AP271" s="43"/>
      <c r="AQ271" s="43"/>
      <c r="AR271" s="43"/>
      <c r="AS271" s="43"/>
      <c r="AT271" s="43"/>
      <c r="AU271" s="43"/>
      <c r="AV271" s="43"/>
      <c r="AW271" s="43"/>
      <c r="AX271" s="43"/>
    </row>
    <row r="272" spans="4:50" ht="13.5" customHeight="1" x14ac:dyDescent="0.3">
      <c r="D272" s="63"/>
      <c r="E272" s="63"/>
      <c r="F272" s="63"/>
      <c r="H272" s="64"/>
      <c r="AG272" s="65"/>
      <c r="AH272" s="65"/>
      <c r="AI272" s="65"/>
      <c r="AM272" s="43"/>
      <c r="AN272" s="43"/>
      <c r="AO272" s="43"/>
      <c r="AP272" s="43"/>
      <c r="AQ272" s="43"/>
      <c r="AR272" s="43"/>
      <c r="AS272" s="43"/>
      <c r="AT272" s="43"/>
      <c r="AU272" s="43"/>
      <c r="AV272" s="43"/>
      <c r="AW272" s="43"/>
      <c r="AX272" s="43"/>
    </row>
    <row r="273" spans="4:50" ht="13.5" customHeight="1" x14ac:dyDescent="0.3">
      <c r="D273" s="63"/>
      <c r="E273" s="63"/>
      <c r="F273" s="63"/>
      <c r="H273" s="64"/>
      <c r="AG273" s="65"/>
      <c r="AH273" s="65"/>
      <c r="AI273" s="65"/>
      <c r="AM273" s="43"/>
      <c r="AN273" s="43"/>
      <c r="AO273" s="43"/>
      <c r="AP273" s="43"/>
      <c r="AQ273" s="43"/>
      <c r="AR273" s="43"/>
      <c r="AS273" s="43"/>
      <c r="AT273" s="43"/>
      <c r="AU273" s="43"/>
      <c r="AV273" s="43"/>
      <c r="AW273" s="43"/>
      <c r="AX273" s="43"/>
    </row>
    <row r="274" spans="4:50" ht="13.5" customHeight="1" x14ac:dyDescent="0.3">
      <c r="D274" s="63"/>
      <c r="E274" s="63"/>
      <c r="F274" s="63"/>
      <c r="H274" s="64"/>
      <c r="AG274" s="65"/>
      <c r="AH274" s="65"/>
      <c r="AI274" s="65"/>
      <c r="AM274" s="43"/>
      <c r="AN274" s="43"/>
      <c r="AO274" s="43"/>
      <c r="AP274" s="43"/>
      <c r="AQ274" s="43"/>
      <c r="AR274" s="43"/>
      <c r="AS274" s="43"/>
      <c r="AT274" s="43"/>
      <c r="AU274" s="43"/>
      <c r="AV274" s="43"/>
      <c r="AW274" s="43"/>
      <c r="AX274" s="43"/>
    </row>
    <row r="275" spans="4:50" ht="13.5" customHeight="1" x14ac:dyDescent="0.3">
      <c r="D275" s="63"/>
      <c r="E275" s="63"/>
      <c r="F275" s="63"/>
      <c r="H275" s="64"/>
      <c r="AG275" s="65"/>
      <c r="AH275" s="65"/>
      <c r="AI275" s="65"/>
      <c r="AM275" s="43"/>
      <c r="AN275" s="43"/>
      <c r="AO275" s="43"/>
      <c r="AP275" s="43"/>
      <c r="AQ275" s="43"/>
      <c r="AR275" s="43"/>
      <c r="AS275" s="43"/>
      <c r="AT275" s="43"/>
      <c r="AU275" s="43"/>
      <c r="AV275" s="43"/>
      <c r="AW275" s="43"/>
      <c r="AX275" s="43"/>
    </row>
    <row r="276" spans="4:50" ht="13.5" customHeight="1" x14ac:dyDescent="0.3">
      <c r="D276" s="63"/>
      <c r="E276" s="63"/>
      <c r="F276" s="63"/>
      <c r="H276" s="64"/>
      <c r="AG276" s="65"/>
      <c r="AH276" s="65"/>
      <c r="AI276" s="65"/>
      <c r="AM276" s="43"/>
      <c r="AN276" s="43"/>
      <c r="AO276" s="43"/>
      <c r="AP276" s="43"/>
      <c r="AQ276" s="43"/>
      <c r="AR276" s="43"/>
      <c r="AS276" s="43"/>
      <c r="AT276" s="43"/>
      <c r="AU276" s="43"/>
      <c r="AV276" s="43"/>
      <c r="AW276" s="43"/>
      <c r="AX276" s="43"/>
    </row>
    <row r="277" spans="4:50" ht="13.5" customHeight="1" x14ac:dyDescent="0.3">
      <c r="D277" s="63"/>
      <c r="E277" s="63"/>
      <c r="F277" s="63"/>
      <c r="H277" s="64"/>
      <c r="AG277" s="65"/>
      <c r="AH277" s="65"/>
      <c r="AI277" s="65"/>
      <c r="AM277" s="43"/>
      <c r="AN277" s="43"/>
      <c r="AO277" s="43"/>
      <c r="AP277" s="43"/>
      <c r="AQ277" s="43"/>
      <c r="AR277" s="43"/>
      <c r="AS277" s="43"/>
      <c r="AT277" s="43"/>
      <c r="AU277" s="43"/>
      <c r="AV277" s="43"/>
      <c r="AW277" s="43"/>
      <c r="AX277" s="43"/>
    </row>
    <row r="278" spans="4:50" ht="13.5" customHeight="1" x14ac:dyDescent="0.3">
      <c r="D278" s="63"/>
      <c r="E278" s="63"/>
      <c r="F278" s="63"/>
      <c r="H278" s="64"/>
      <c r="AG278" s="65"/>
      <c r="AH278" s="65"/>
      <c r="AI278" s="65"/>
      <c r="AM278" s="43"/>
      <c r="AN278" s="43"/>
      <c r="AO278" s="43"/>
      <c r="AP278" s="43"/>
      <c r="AQ278" s="43"/>
      <c r="AR278" s="43"/>
      <c r="AS278" s="43"/>
      <c r="AT278" s="43"/>
      <c r="AU278" s="43"/>
      <c r="AV278" s="43"/>
      <c r="AW278" s="43"/>
      <c r="AX278" s="43"/>
    </row>
    <row r="279" spans="4:50" ht="13.5" customHeight="1" x14ac:dyDescent="0.3">
      <c r="D279" s="63"/>
      <c r="E279" s="63"/>
      <c r="F279" s="63"/>
      <c r="H279" s="64"/>
      <c r="AG279" s="65"/>
      <c r="AH279" s="65"/>
      <c r="AI279" s="65"/>
      <c r="AM279" s="43"/>
      <c r="AN279" s="43"/>
      <c r="AO279" s="43"/>
      <c r="AP279" s="43"/>
      <c r="AQ279" s="43"/>
      <c r="AR279" s="43"/>
      <c r="AS279" s="43"/>
      <c r="AT279" s="43"/>
      <c r="AU279" s="43"/>
      <c r="AV279" s="43"/>
      <c r="AW279" s="43"/>
      <c r="AX279" s="43"/>
    </row>
    <row r="280" spans="4:50" ht="13.5" customHeight="1" x14ac:dyDescent="0.3">
      <c r="D280" s="63"/>
      <c r="E280" s="63"/>
      <c r="F280" s="63"/>
      <c r="H280" s="64"/>
      <c r="AG280" s="65"/>
      <c r="AH280" s="65"/>
      <c r="AI280" s="65"/>
      <c r="AM280" s="43"/>
      <c r="AN280" s="43"/>
      <c r="AO280" s="43"/>
      <c r="AP280" s="43"/>
      <c r="AQ280" s="43"/>
      <c r="AR280" s="43"/>
      <c r="AS280" s="43"/>
      <c r="AT280" s="43"/>
      <c r="AU280" s="43"/>
      <c r="AV280" s="43"/>
      <c r="AW280" s="43"/>
      <c r="AX280" s="43"/>
    </row>
    <row r="281" spans="4:50" ht="13.5" customHeight="1" x14ac:dyDescent="0.3">
      <c r="D281" s="63"/>
      <c r="E281" s="63"/>
      <c r="F281" s="63"/>
      <c r="H281" s="64"/>
      <c r="AG281" s="65"/>
      <c r="AH281" s="65"/>
      <c r="AI281" s="65"/>
      <c r="AM281" s="43"/>
      <c r="AN281" s="43"/>
      <c r="AO281" s="43"/>
      <c r="AP281" s="43"/>
      <c r="AQ281" s="43"/>
      <c r="AR281" s="43"/>
      <c r="AS281" s="43"/>
      <c r="AT281" s="43"/>
      <c r="AU281" s="43"/>
      <c r="AV281" s="43"/>
      <c r="AW281" s="43"/>
      <c r="AX281" s="43"/>
    </row>
    <row r="282" spans="4:50" ht="13.5" customHeight="1" x14ac:dyDescent="0.3">
      <c r="D282" s="63"/>
      <c r="E282" s="63"/>
      <c r="F282" s="63"/>
      <c r="H282" s="64"/>
      <c r="AG282" s="65"/>
      <c r="AH282" s="65"/>
      <c r="AI282" s="65"/>
      <c r="AM282" s="43"/>
      <c r="AN282" s="43"/>
      <c r="AO282" s="43"/>
      <c r="AP282" s="43"/>
      <c r="AQ282" s="43"/>
      <c r="AR282" s="43"/>
      <c r="AS282" s="43"/>
      <c r="AT282" s="43"/>
      <c r="AU282" s="43"/>
      <c r="AV282" s="43"/>
      <c r="AW282" s="43"/>
      <c r="AX282" s="43"/>
    </row>
    <row r="283" spans="4:50" ht="13.5" customHeight="1" x14ac:dyDescent="0.3">
      <c r="D283" s="63"/>
      <c r="E283" s="63"/>
      <c r="F283" s="63"/>
      <c r="H283" s="64"/>
      <c r="AG283" s="65"/>
      <c r="AH283" s="65"/>
      <c r="AI283" s="65"/>
      <c r="AM283" s="43"/>
      <c r="AN283" s="43"/>
      <c r="AO283" s="43"/>
      <c r="AP283" s="43"/>
      <c r="AQ283" s="43"/>
      <c r="AR283" s="43"/>
      <c r="AS283" s="43"/>
      <c r="AT283" s="43"/>
      <c r="AU283" s="43"/>
      <c r="AV283" s="43"/>
      <c r="AW283" s="43"/>
      <c r="AX283" s="43"/>
    </row>
    <row r="284" spans="4:50" ht="13.5" customHeight="1" x14ac:dyDescent="0.3">
      <c r="D284" s="63"/>
      <c r="E284" s="63"/>
      <c r="F284" s="63"/>
      <c r="H284" s="64"/>
      <c r="AG284" s="65"/>
      <c r="AH284" s="65"/>
      <c r="AI284" s="65"/>
      <c r="AM284" s="43"/>
      <c r="AN284" s="43"/>
      <c r="AO284" s="43"/>
      <c r="AP284" s="43"/>
      <c r="AQ284" s="43"/>
      <c r="AR284" s="43"/>
      <c r="AS284" s="43"/>
      <c r="AT284" s="43"/>
      <c r="AU284" s="43"/>
      <c r="AV284" s="43"/>
      <c r="AW284" s="43"/>
      <c r="AX284" s="43"/>
    </row>
    <row r="285" spans="4:50" ht="13.5" customHeight="1" x14ac:dyDescent="0.3">
      <c r="D285" s="63"/>
      <c r="E285" s="63"/>
      <c r="F285" s="63"/>
      <c r="H285" s="64"/>
      <c r="AG285" s="65"/>
      <c r="AH285" s="65"/>
      <c r="AI285" s="65"/>
      <c r="AM285" s="43"/>
      <c r="AN285" s="43"/>
      <c r="AO285" s="43"/>
      <c r="AP285" s="43"/>
      <c r="AQ285" s="43"/>
      <c r="AR285" s="43"/>
      <c r="AS285" s="43"/>
      <c r="AT285" s="43"/>
      <c r="AU285" s="43"/>
      <c r="AV285" s="43"/>
      <c r="AW285" s="43"/>
      <c r="AX285" s="43"/>
    </row>
    <row r="286" spans="4:50" ht="13.5" customHeight="1" x14ac:dyDescent="0.3">
      <c r="D286" s="63"/>
      <c r="E286" s="63"/>
      <c r="F286" s="63"/>
      <c r="H286" s="64"/>
      <c r="AG286" s="65"/>
      <c r="AH286" s="65"/>
      <c r="AI286" s="65"/>
      <c r="AM286" s="43"/>
      <c r="AN286" s="43"/>
      <c r="AO286" s="43"/>
      <c r="AP286" s="43"/>
      <c r="AQ286" s="43"/>
      <c r="AR286" s="43"/>
      <c r="AS286" s="43"/>
      <c r="AT286" s="43"/>
      <c r="AU286" s="43"/>
      <c r="AV286" s="43"/>
      <c r="AW286" s="43"/>
      <c r="AX286" s="43"/>
    </row>
    <row r="287" spans="4:50" ht="13.5" customHeight="1" x14ac:dyDescent="0.3">
      <c r="D287" s="63"/>
      <c r="E287" s="63"/>
      <c r="F287" s="63"/>
      <c r="H287" s="64"/>
      <c r="AG287" s="65"/>
      <c r="AH287" s="65"/>
      <c r="AI287" s="65"/>
      <c r="AM287" s="43"/>
      <c r="AN287" s="43"/>
      <c r="AO287" s="43"/>
      <c r="AP287" s="43"/>
      <c r="AQ287" s="43"/>
      <c r="AR287" s="43"/>
      <c r="AS287" s="43"/>
      <c r="AT287" s="43"/>
      <c r="AU287" s="43"/>
      <c r="AV287" s="43"/>
      <c r="AW287" s="43"/>
      <c r="AX287" s="43"/>
    </row>
    <row r="288" spans="4:50" ht="13.5" customHeight="1" x14ac:dyDescent="0.3">
      <c r="D288" s="63"/>
      <c r="E288" s="63"/>
      <c r="F288" s="63"/>
      <c r="H288" s="64"/>
      <c r="AG288" s="65"/>
      <c r="AH288" s="65"/>
      <c r="AI288" s="65"/>
      <c r="AM288" s="43"/>
      <c r="AN288" s="43"/>
      <c r="AO288" s="43"/>
      <c r="AP288" s="43"/>
      <c r="AQ288" s="43"/>
      <c r="AR288" s="43"/>
      <c r="AS288" s="43"/>
      <c r="AT288" s="43"/>
      <c r="AU288" s="43"/>
      <c r="AV288" s="43"/>
      <c r="AW288" s="43"/>
      <c r="AX288" s="43"/>
    </row>
    <row r="289" spans="4:50" ht="13.5" customHeight="1" x14ac:dyDescent="0.3">
      <c r="D289" s="63"/>
      <c r="E289" s="63"/>
      <c r="F289" s="63"/>
      <c r="H289" s="64"/>
      <c r="AG289" s="65"/>
      <c r="AH289" s="65"/>
      <c r="AI289" s="65"/>
      <c r="AM289" s="43"/>
      <c r="AN289" s="43"/>
      <c r="AO289" s="43"/>
      <c r="AP289" s="43"/>
      <c r="AQ289" s="43"/>
      <c r="AR289" s="43"/>
      <c r="AS289" s="43"/>
      <c r="AT289" s="43"/>
      <c r="AU289" s="43"/>
      <c r="AV289" s="43"/>
      <c r="AW289" s="43"/>
      <c r="AX289" s="43"/>
    </row>
    <row r="290" spans="4:50" ht="13.5" customHeight="1" x14ac:dyDescent="0.3">
      <c r="D290" s="63"/>
      <c r="E290" s="63"/>
      <c r="F290" s="63"/>
      <c r="H290" s="64"/>
      <c r="AG290" s="65"/>
      <c r="AH290" s="65"/>
      <c r="AI290" s="65"/>
      <c r="AM290" s="43"/>
      <c r="AN290" s="43"/>
      <c r="AO290" s="43"/>
      <c r="AP290" s="43"/>
      <c r="AQ290" s="43"/>
      <c r="AR290" s="43"/>
      <c r="AS290" s="43"/>
      <c r="AT290" s="43"/>
      <c r="AU290" s="43"/>
      <c r="AV290" s="43"/>
      <c r="AW290" s="43"/>
      <c r="AX290" s="43"/>
    </row>
    <row r="291" spans="4:50" ht="13.5" customHeight="1" x14ac:dyDescent="0.3">
      <c r="D291" s="63"/>
      <c r="E291" s="63"/>
      <c r="F291" s="63"/>
      <c r="H291" s="64"/>
      <c r="AG291" s="65"/>
      <c r="AH291" s="65"/>
      <c r="AI291" s="65"/>
      <c r="AM291" s="43"/>
      <c r="AN291" s="43"/>
      <c r="AO291" s="43"/>
      <c r="AP291" s="43"/>
      <c r="AQ291" s="43"/>
      <c r="AR291" s="43"/>
      <c r="AS291" s="43"/>
      <c r="AT291" s="43"/>
      <c r="AU291" s="43"/>
      <c r="AV291" s="43"/>
      <c r="AW291" s="43"/>
      <c r="AX291" s="43"/>
    </row>
    <row r="292" spans="4:50" ht="13.5" customHeight="1" x14ac:dyDescent="0.3">
      <c r="D292" s="63"/>
      <c r="E292" s="63"/>
      <c r="F292" s="63"/>
      <c r="H292" s="64"/>
      <c r="AG292" s="65"/>
      <c r="AH292" s="65"/>
      <c r="AI292" s="65"/>
      <c r="AM292" s="43"/>
      <c r="AN292" s="43"/>
      <c r="AO292" s="43"/>
      <c r="AP292" s="43"/>
      <c r="AQ292" s="43"/>
      <c r="AR292" s="43"/>
      <c r="AS292" s="43"/>
      <c r="AT292" s="43"/>
      <c r="AU292" s="43"/>
      <c r="AV292" s="43"/>
      <c r="AW292" s="43"/>
      <c r="AX292" s="43"/>
    </row>
    <row r="293" spans="4:50" ht="13.5" customHeight="1" x14ac:dyDescent="0.3">
      <c r="D293" s="63"/>
      <c r="E293" s="63"/>
      <c r="F293" s="63"/>
      <c r="H293" s="64"/>
      <c r="AG293" s="65"/>
      <c r="AH293" s="65"/>
      <c r="AI293" s="65"/>
      <c r="AM293" s="43"/>
      <c r="AN293" s="43"/>
      <c r="AO293" s="43"/>
      <c r="AP293" s="43"/>
      <c r="AQ293" s="43"/>
      <c r="AR293" s="43"/>
      <c r="AS293" s="43"/>
      <c r="AT293" s="43"/>
      <c r="AU293" s="43"/>
      <c r="AV293" s="43"/>
      <c r="AW293" s="43"/>
      <c r="AX293" s="43"/>
    </row>
    <row r="294" spans="4:50" ht="13.5" customHeight="1" x14ac:dyDescent="0.3">
      <c r="D294" s="63"/>
      <c r="E294" s="63"/>
      <c r="F294" s="63"/>
      <c r="H294" s="64"/>
      <c r="AG294" s="65"/>
      <c r="AH294" s="65"/>
      <c r="AI294" s="65"/>
      <c r="AM294" s="43"/>
      <c r="AN294" s="43"/>
      <c r="AO294" s="43"/>
      <c r="AP294" s="43"/>
      <c r="AQ294" s="43"/>
      <c r="AR294" s="43"/>
      <c r="AS294" s="43"/>
      <c r="AT294" s="43"/>
      <c r="AU294" s="43"/>
      <c r="AV294" s="43"/>
      <c r="AW294" s="43"/>
      <c r="AX294" s="43"/>
    </row>
    <row r="295" spans="4:50" ht="13.5" customHeight="1" x14ac:dyDescent="0.3">
      <c r="D295" s="63"/>
      <c r="E295" s="63"/>
      <c r="F295" s="63"/>
      <c r="H295" s="64"/>
      <c r="AG295" s="65"/>
      <c r="AH295" s="65"/>
      <c r="AI295" s="65"/>
      <c r="AM295" s="43"/>
      <c r="AN295" s="43"/>
      <c r="AO295" s="43"/>
      <c r="AP295" s="43"/>
      <c r="AQ295" s="43"/>
      <c r="AR295" s="43"/>
      <c r="AS295" s="43"/>
      <c r="AT295" s="43"/>
      <c r="AU295" s="43"/>
      <c r="AV295" s="43"/>
      <c r="AW295" s="43"/>
      <c r="AX295" s="43"/>
    </row>
    <row r="296" spans="4:50" ht="13.5" customHeight="1" x14ac:dyDescent="0.3">
      <c r="D296" s="63"/>
      <c r="E296" s="63"/>
      <c r="F296" s="63"/>
      <c r="H296" s="64"/>
      <c r="AG296" s="65"/>
      <c r="AH296" s="65"/>
      <c r="AI296" s="65"/>
      <c r="AM296" s="43"/>
      <c r="AN296" s="43"/>
      <c r="AO296" s="43"/>
      <c r="AP296" s="43"/>
      <c r="AQ296" s="43"/>
      <c r="AR296" s="43"/>
      <c r="AS296" s="43"/>
      <c r="AT296" s="43"/>
      <c r="AU296" s="43"/>
      <c r="AV296" s="43"/>
      <c r="AW296" s="43"/>
      <c r="AX296" s="43"/>
    </row>
    <row r="297" spans="4:50" ht="13.5" customHeight="1" x14ac:dyDescent="0.3">
      <c r="D297" s="63"/>
      <c r="E297" s="63"/>
      <c r="F297" s="63"/>
      <c r="H297" s="64"/>
      <c r="AG297" s="65"/>
      <c r="AH297" s="65"/>
      <c r="AI297" s="65"/>
      <c r="AM297" s="43"/>
      <c r="AN297" s="43"/>
      <c r="AO297" s="43"/>
      <c r="AP297" s="43"/>
      <c r="AQ297" s="43"/>
      <c r="AR297" s="43"/>
      <c r="AS297" s="43"/>
      <c r="AT297" s="43"/>
      <c r="AU297" s="43"/>
      <c r="AV297" s="43"/>
      <c r="AW297" s="43"/>
      <c r="AX297" s="43"/>
    </row>
    <row r="298" spans="4:50" ht="13.5" customHeight="1" x14ac:dyDescent="0.3">
      <c r="D298" s="63"/>
      <c r="E298" s="63"/>
      <c r="F298" s="63"/>
      <c r="H298" s="64"/>
      <c r="AG298" s="65"/>
      <c r="AH298" s="65"/>
      <c r="AI298" s="65"/>
      <c r="AM298" s="43"/>
      <c r="AN298" s="43"/>
      <c r="AO298" s="43"/>
      <c r="AP298" s="43"/>
      <c r="AQ298" s="43"/>
      <c r="AR298" s="43"/>
      <c r="AS298" s="43"/>
      <c r="AT298" s="43"/>
      <c r="AU298" s="43"/>
      <c r="AV298" s="43"/>
      <c r="AW298" s="43"/>
      <c r="AX298" s="43"/>
    </row>
    <row r="299" spans="4:50" ht="13.5" customHeight="1" x14ac:dyDescent="0.3">
      <c r="D299" s="63"/>
      <c r="E299" s="63"/>
      <c r="F299" s="63"/>
      <c r="H299" s="64"/>
      <c r="AG299" s="65"/>
      <c r="AH299" s="65"/>
      <c r="AI299" s="65"/>
      <c r="AM299" s="43"/>
      <c r="AN299" s="43"/>
      <c r="AO299" s="43"/>
      <c r="AP299" s="43"/>
      <c r="AQ299" s="43"/>
      <c r="AR299" s="43"/>
      <c r="AS299" s="43"/>
      <c r="AT299" s="43"/>
      <c r="AU299" s="43"/>
      <c r="AV299" s="43"/>
      <c r="AW299" s="43"/>
      <c r="AX299" s="43"/>
    </row>
    <row r="300" spans="4:50" ht="13.5" customHeight="1" x14ac:dyDescent="0.3">
      <c r="D300" s="63"/>
      <c r="E300" s="63"/>
      <c r="F300" s="63"/>
      <c r="H300" s="64"/>
      <c r="AG300" s="65"/>
      <c r="AH300" s="65"/>
      <c r="AI300" s="65"/>
      <c r="AM300" s="43"/>
      <c r="AN300" s="43"/>
      <c r="AO300" s="43"/>
      <c r="AP300" s="43"/>
      <c r="AQ300" s="43"/>
      <c r="AR300" s="43"/>
      <c r="AS300" s="43"/>
      <c r="AT300" s="43"/>
      <c r="AU300" s="43"/>
      <c r="AV300" s="43"/>
      <c r="AW300" s="43"/>
      <c r="AX300" s="43"/>
    </row>
    <row r="301" spans="4:50" ht="13.5" customHeight="1" x14ac:dyDescent="0.3">
      <c r="D301" s="63"/>
      <c r="E301" s="63"/>
      <c r="F301" s="63"/>
      <c r="H301" s="64"/>
      <c r="AG301" s="65"/>
      <c r="AH301" s="65"/>
      <c r="AI301" s="65"/>
      <c r="AM301" s="43"/>
      <c r="AN301" s="43"/>
      <c r="AO301" s="43"/>
      <c r="AP301" s="43"/>
      <c r="AQ301" s="43"/>
      <c r="AR301" s="43"/>
      <c r="AS301" s="43"/>
      <c r="AT301" s="43"/>
      <c r="AU301" s="43"/>
      <c r="AV301" s="43"/>
      <c r="AW301" s="43"/>
      <c r="AX301" s="43"/>
    </row>
    <row r="302" spans="4:50" ht="13.5" customHeight="1" x14ac:dyDescent="0.3">
      <c r="D302" s="63"/>
      <c r="E302" s="63"/>
      <c r="F302" s="63"/>
      <c r="H302" s="64"/>
      <c r="AG302" s="65"/>
      <c r="AH302" s="65"/>
      <c r="AI302" s="65"/>
      <c r="AM302" s="43"/>
      <c r="AN302" s="43"/>
      <c r="AO302" s="43"/>
      <c r="AP302" s="43"/>
      <c r="AQ302" s="43"/>
      <c r="AR302" s="43"/>
      <c r="AS302" s="43"/>
      <c r="AT302" s="43"/>
      <c r="AU302" s="43"/>
      <c r="AV302" s="43"/>
      <c r="AW302" s="43"/>
      <c r="AX302" s="43"/>
    </row>
    <row r="303" spans="4:50" ht="13.5" customHeight="1" x14ac:dyDescent="0.3">
      <c r="D303" s="63"/>
      <c r="E303" s="63"/>
      <c r="F303" s="63"/>
      <c r="H303" s="64"/>
      <c r="AG303" s="65"/>
      <c r="AH303" s="65"/>
      <c r="AI303" s="65"/>
      <c r="AM303" s="43"/>
      <c r="AN303" s="43"/>
      <c r="AO303" s="43"/>
      <c r="AP303" s="43"/>
      <c r="AQ303" s="43"/>
      <c r="AR303" s="43"/>
      <c r="AS303" s="43"/>
      <c r="AT303" s="43"/>
      <c r="AU303" s="43"/>
      <c r="AV303" s="43"/>
      <c r="AW303" s="43"/>
      <c r="AX303" s="43"/>
    </row>
    <row r="304" spans="4:50" ht="13.5" customHeight="1" x14ac:dyDescent="0.3">
      <c r="D304" s="63"/>
      <c r="E304" s="63"/>
      <c r="F304" s="63"/>
      <c r="H304" s="64"/>
      <c r="AG304" s="65"/>
      <c r="AH304" s="65"/>
      <c r="AI304" s="65"/>
      <c r="AM304" s="43"/>
      <c r="AN304" s="43"/>
      <c r="AO304" s="43"/>
      <c r="AP304" s="43"/>
      <c r="AQ304" s="43"/>
      <c r="AR304" s="43"/>
      <c r="AS304" s="43"/>
      <c r="AT304" s="43"/>
      <c r="AU304" s="43"/>
      <c r="AV304" s="43"/>
      <c r="AW304" s="43"/>
      <c r="AX304" s="43"/>
    </row>
    <row r="305" spans="4:50" ht="13.5" customHeight="1" x14ac:dyDescent="0.3">
      <c r="D305" s="63"/>
      <c r="E305" s="63"/>
      <c r="F305" s="63"/>
      <c r="H305" s="64"/>
      <c r="AG305" s="65"/>
      <c r="AH305" s="65"/>
      <c r="AI305" s="65"/>
      <c r="AM305" s="43"/>
      <c r="AN305" s="43"/>
      <c r="AO305" s="43"/>
      <c r="AP305" s="43"/>
      <c r="AQ305" s="43"/>
      <c r="AR305" s="43"/>
      <c r="AS305" s="43"/>
      <c r="AT305" s="43"/>
      <c r="AU305" s="43"/>
      <c r="AV305" s="43"/>
      <c r="AW305" s="43"/>
      <c r="AX305" s="43"/>
    </row>
    <row r="306" spans="4:50" ht="13.5" customHeight="1" x14ac:dyDescent="0.3">
      <c r="D306" s="63"/>
      <c r="E306" s="63"/>
      <c r="F306" s="63"/>
      <c r="H306" s="64"/>
      <c r="AG306" s="65"/>
      <c r="AH306" s="65"/>
      <c r="AI306" s="65"/>
      <c r="AM306" s="43"/>
      <c r="AN306" s="43"/>
      <c r="AO306" s="43"/>
      <c r="AP306" s="43"/>
      <c r="AQ306" s="43"/>
      <c r="AR306" s="43"/>
      <c r="AS306" s="43"/>
      <c r="AT306" s="43"/>
      <c r="AU306" s="43"/>
      <c r="AV306" s="43"/>
      <c r="AW306" s="43"/>
      <c r="AX306" s="43"/>
    </row>
    <row r="307" spans="4:50" ht="13.5" customHeight="1" x14ac:dyDescent="0.3">
      <c r="D307" s="63"/>
      <c r="E307" s="63"/>
      <c r="F307" s="63"/>
      <c r="H307" s="64"/>
      <c r="AG307" s="65"/>
      <c r="AH307" s="65"/>
      <c r="AI307" s="65"/>
      <c r="AM307" s="43"/>
      <c r="AN307" s="43"/>
      <c r="AO307" s="43"/>
      <c r="AP307" s="43"/>
      <c r="AQ307" s="43"/>
      <c r="AR307" s="43"/>
      <c r="AS307" s="43"/>
      <c r="AT307" s="43"/>
      <c r="AU307" s="43"/>
      <c r="AV307" s="43"/>
      <c r="AW307" s="43"/>
      <c r="AX307" s="43"/>
    </row>
    <row r="308" spans="4:50" ht="13.5" customHeight="1" x14ac:dyDescent="0.3">
      <c r="D308" s="63"/>
      <c r="E308" s="63"/>
      <c r="F308" s="63"/>
      <c r="H308" s="64"/>
      <c r="AG308" s="65"/>
      <c r="AH308" s="65"/>
      <c r="AI308" s="65"/>
      <c r="AM308" s="43"/>
      <c r="AN308" s="43"/>
      <c r="AO308" s="43"/>
      <c r="AP308" s="43"/>
      <c r="AQ308" s="43"/>
      <c r="AR308" s="43"/>
      <c r="AS308" s="43"/>
      <c r="AT308" s="43"/>
      <c r="AU308" s="43"/>
      <c r="AV308" s="43"/>
      <c r="AW308" s="43"/>
      <c r="AX308" s="43"/>
    </row>
    <row r="309" spans="4:50" ht="13.5" customHeight="1" x14ac:dyDescent="0.3">
      <c r="D309" s="63"/>
      <c r="E309" s="63"/>
      <c r="F309" s="63"/>
      <c r="H309" s="64"/>
      <c r="AG309" s="65"/>
      <c r="AH309" s="65"/>
      <c r="AI309" s="65"/>
      <c r="AM309" s="43"/>
      <c r="AN309" s="43"/>
      <c r="AO309" s="43"/>
      <c r="AP309" s="43"/>
      <c r="AQ309" s="43"/>
      <c r="AR309" s="43"/>
      <c r="AS309" s="43"/>
      <c r="AT309" s="43"/>
      <c r="AU309" s="43"/>
      <c r="AV309" s="43"/>
      <c r="AW309" s="43"/>
      <c r="AX309" s="43"/>
    </row>
    <row r="310" spans="4:50" ht="13.5" customHeight="1" x14ac:dyDescent="0.3">
      <c r="D310" s="63"/>
      <c r="E310" s="63"/>
      <c r="F310" s="63"/>
      <c r="H310" s="64"/>
      <c r="AG310" s="65"/>
      <c r="AH310" s="65"/>
      <c r="AI310" s="65"/>
      <c r="AM310" s="43"/>
      <c r="AN310" s="43"/>
      <c r="AO310" s="43"/>
      <c r="AP310" s="43"/>
      <c r="AQ310" s="43"/>
      <c r="AR310" s="43"/>
      <c r="AS310" s="43"/>
      <c r="AT310" s="43"/>
      <c r="AU310" s="43"/>
      <c r="AV310" s="43"/>
      <c r="AW310" s="43"/>
      <c r="AX310" s="43"/>
    </row>
    <row r="311" spans="4:50" ht="13.5" customHeight="1" x14ac:dyDescent="0.3">
      <c r="D311" s="63"/>
      <c r="E311" s="63"/>
      <c r="F311" s="63"/>
      <c r="H311" s="64"/>
      <c r="AG311" s="65"/>
      <c r="AH311" s="65"/>
      <c r="AI311" s="65"/>
      <c r="AM311" s="43"/>
      <c r="AN311" s="43"/>
      <c r="AO311" s="43"/>
      <c r="AP311" s="43"/>
      <c r="AQ311" s="43"/>
      <c r="AR311" s="43"/>
      <c r="AS311" s="43"/>
      <c r="AT311" s="43"/>
      <c r="AU311" s="43"/>
      <c r="AV311" s="43"/>
      <c r="AW311" s="43"/>
      <c r="AX311" s="43"/>
    </row>
    <row r="312" spans="4:50" ht="13.5" customHeight="1" x14ac:dyDescent="0.3">
      <c r="D312" s="63"/>
      <c r="E312" s="63"/>
      <c r="F312" s="63"/>
      <c r="H312" s="64"/>
      <c r="AG312" s="65"/>
      <c r="AH312" s="65"/>
      <c r="AI312" s="65"/>
      <c r="AM312" s="43"/>
      <c r="AN312" s="43"/>
      <c r="AO312" s="43"/>
      <c r="AP312" s="43"/>
      <c r="AQ312" s="43"/>
      <c r="AR312" s="43"/>
      <c r="AS312" s="43"/>
      <c r="AT312" s="43"/>
      <c r="AU312" s="43"/>
      <c r="AV312" s="43"/>
      <c r="AW312" s="43"/>
      <c r="AX312" s="43"/>
    </row>
    <row r="313" spans="4:50" ht="13.5" customHeight="1" x14ac:dyDescent="0.3">
      <c r="D313" s="63"/>
      <c r="E313" s="63"/>
      <c r="F313" s="63"/>
      <c r="H313" s="64"/>
      <c r="AG313" s="65"/>
      <c r="AH313" s="65"/>
      <c r="AI313" s="65"/>
      <c r="AM313" s="43"/>
      <c r="AN313" s="43"/>
      <c r="AO313" s="43"/>
      <c r="AP313" s="43"/>
      <c r="AQ313" s="43"/>
      <c r="AR313" s="43"/>
      <c r="AS313" s="43"/>
      <c r="AT313" s="43"/>
      <c r="AU313" s="43"/>
      <c r="AV313" s="43"/>
      <c r="AW313" s="43"/>
      <c r="AX313" s="43"/>
    </row>
    <row r="314" spans="4:50" ht="13.5" customHeight="1" x14ac:dyDescent="0.3">
      <c r="D314" s="63"/>
      <c r="E314" s="63"/>
      <c r="F314" s="63"/>
      <c r="H314" s="64"/>
      <c r="AG314" s="65"/>
      <c r="AH314" s="65"/>
      <c r="AI314" s="65"/>
      <c r="AM314" s="43"/>
      <c r="AN314" s="43"/>
      <c r="AO314" s="43"/>
      <c r="AP314" s="43"/>
      <c r="AQ314" s="43"/>
      <c r="AR314" s="43"/>
      <c r="AS314" s="43"/>
      <c r="AT314" s="43"/>
      <c r="AU314" s="43"/>
      <c r="AV314" s="43"/>
      <c r="AW314" s="43"/>
      <c r="AX314" s="43"/>
    </row>
    <row r="315" spans="4:50" ht="13.5" customHeight="1" x14ac:dyDescent="0.3">
      <c r="D315" s="63"/>
      <c r="E315" s="63"/>
      <c r="F315" s="63"/>
      <c r="H315" s="64"/>
      <c r="AG315" s="65"/>
      <c r="AH315" s="65"/>
      <c r="AI315" s="65"/>
      <c r="AM315" s="43"/>
      <c r="AN315" s="43"/>
      <c r="AO315" s="43"/>
      <c r="AP315" s="43"/>
      <c r="AQ315" s="43"/>
      <c r="AR315" s="43"/>
      <c r="AS315" s="43"/>
      <c r="AT315" s="43"/>
      <c r="AU315" s="43"/>
      <c r="AV315" s="43"/>
      <c r="AW315" s="43"/>
      <c r="AX315" s="43"/>
    </row>
    <row r="316" spans="4:50" ht="13.5" customHeight="1" x14ac:dyDescent="0.3">
      <c r="D316" s="63"/>
      <c r="E316" s="63"/>
      <c r="F316" s="63"/>
      <c r="H316" s="64"/>
      <c r="AG316" s="65"/>
      <c r="AH316" s="65"/>
      <c r="AI316" s="65"/>
      <c r="AM316" s="43"/>
      <c r="AN316" s="43"/>
      <c r="AO316" s="43"/>
      <c r="AP316" s="43"/>
      <c r="AQ316" s="43"/>
      <c r="AR316" s="43"/>
      <c r="AS316" s="43"/>
      <c r="AT316" s="43"/>
      <c r="AU316" s="43"/>
      <c r="AV316" s="43"/>
      <c r="AW316" s="43"/>
      <c r="AX316" s="43"/>
    </row>
    <row r="317" spans="4:50" ht="13.5" customHeight="1" x14ac:dyDescent="0.3">
      <c r="D317" s="63"/>
      <c r="E317" s="63"/>
      <c r="F317" s="63"/>
      <c r="H317" s="64"/>
      <c r="AG317" s="65"/>
      <c r="AH317" s="65"/>
      <c r="AI317" s="65"/>
      <c r="AM317" s="43"/>
      <c r="AN317" s="43"/>
      <c r="AO317" s="43"/>
      <c r="AP317" s="43"/>
      <c r="AQ317" s="43"/>
      <c r="AR317" s="43"/>
      <c r="AS317" s="43"/>
      <c r="AT317" s="43"/>
      <c r="AU317" s="43"/>
      <c r="AV317" s="43"/>
      <c r="AW317" s="43"/>
      <c r="AX317" s="43"/>
    </row>
    <row r="318" spans="4:50" ht="13.5" customHeight="1" x14ac:dyDescent="0.3">
      <c r="D318" s="63"/>
      <c r="E318" s="63"/>
      <c r="F318" s="63"/>
      <c r="H318" s="64"/>
      <c r="AG318" s="65"/>
      <c r="AH318" s="65"/>
      <c r="AI318" s="65"/>
      <c r="AM318" s="43"/>
      <c r="AN318" s="43"/>
      <c r="AO318" s="43"/>
      <c r="AP318" s="43"/>
      <c r="AQ318" s="43"/>
      <c r="AR318" s="43"/>
      <c r="AS318" s="43"/>
      <c r="AT318" s="43"/>
      <c r="AU318" s="43"/>
      <c r="AV318" s="43"/>
      <c r="AW318" s="43"/>
      <c r="AX318" s="43"/>
    </row>
    <row r="319" spans="4:50" ht="13.5" customHeight="1" x14ac:dyDescent="0.3">
      <c r="D319" s="63"/>
      <c r="E319" s="63"/>
      <c r="F319" s="63"/>
      <c r="H319" s="64"/>
      <c r="AG319" s="65"/>
      <c r="AH319" s="65"/>
      <c r="AI319" s="65"/>
      <c r="AM319" s="43"/>
      <c r="AN319" s="43"/>
      <c r="AO319" s="43"/>
      <c r="AP319" s="43"/>
      <c r="AQ319" s="43"/>
      <c r="AR319" s="43"/>
      <c r="AS319" s="43"/>
      <c r="AT319" s="43"/>
      <c r="AU319" s="43"/>
      <c r="AV319" s="43"/>
      <c r="AW319" s="43"/>
      <c r="AX319" s="43"/>
    </row>
    <row r="320" spans="4:50" ht="13.5" customHeight="1" x14ac:dyDescent="0.3">
      <c r="D320" s="63"/>
      <c r="E320" s="63"/>
      <c r="F320" s="63"/>
      <c r="H320" s="64"/>
      <c r="AG320" s="65"/>
      <c r="AH320" s="65"/>
      <c r="AI320" s="65"/>
      <c r="AM320" s="43"/>
      <c r="AN320" s="43"/>
      <c r="AO320" s="43"/>
      <c r="AP320" s="43"/>
      <c r="AQ320" s="43"/>
      <c r="AR320" s="43"/>
      <c r="AS320" s="43"/>
      <c r="AT320" s="43"/>
      <c r="AU320" s="43"/>
      <c r="AV320" s="43"/>
      <c r="AW320" s="43"/>
      <c r="AX320" s="43"/>
    </row>
    <row r="321" spans="4:50" ht="13.5" customHeight="1" x14ac:dyDescent="0.3">
      <c r="D321" s="63"/>
      <c r="E321" s="63"/>
      <c r="F321" s="63"/>
      <c r="H321" s="64"/>
      <c r="AG321" s="65"/>
      <c r="AH321" s="65"/>
      <c r="AI321" s="65"/>
      <c r="AM321" s="43"/>
      <c r="AN321" s="43"/>
      <c r="AO321" s="43"/>
      <c r="AP321" s="43"/>
      <c r="AQ321" s="43"/>
      <c r="AR321" s="43"/>
      <c r="AS321" s="43"/>
      <c r="AT321" s="43"/>
      <c r="AU321" s="43"/>
      <c r="AV321" s="43"/>
      <c r="AW321" s="43"/>
      <c r="AX321" s="43"/>
    </row>
    <row r="322" spans="4:50" ht="13.5" customHeight="1" x14ac:dyDescent="0.3">
      <c r="D322" s="63"/>
      <c r="E322" s="63"/>
      <c r="F322" s="63"/>
      <c r="H322" s="64"/>
      <c r="AG322" s="65"/>
      <c r="AH322" s="65"/>
      <c r="AI322" s="65"/>
      <c r="AM322" s="43"/>
      <c r="AN322" s="43"/>
      <c r="AO322" s="43"/>
      <c r="AP322" s="43"/>
      <c r="AQ322" s="43"/>
      <c r="AR322" s="43"/>
      <c r="AS322" s="43"/>
      <c r="AT322" s="43"/>
      <c r="AU322" s="43"/>
      <c r="AV322" s="43"/>
      <c r="AW322" s="43"/>
      <c r="AX322" s="43"/>
    </row>
    <row r="323" spans="4:50" ht="13.5" customHeight="1" x14ac:dyDescent="0.3">
      <c r="D323" s="63"/>
      <c r="E323" s="63"/>
      <c r="F323" s="63"/>
      <c r="H323" s="64"/>
      <c r="AG323" s="65"/>
      <c r="AH323" s="65"/>
      <c r="AI323" s="65"/>
      <c r="AM323" s="43"/>
      <c r="AN323" s="43"/>
      <c r="AO323" s="43"/>
      <c r="AP323" s="43"/>
      <c r="AQ323" s="43"/>
      <c r="AR323" s="43"/>
      <c r="AS323" s="43"/>
      <c r="AT323" s="43"/>
      <c r="AU323" s="43"/>
      <c r="AV323" s="43"/>
      <c r="AW323" s="43"/>
      <c r="AX323" s="43"/>
    </row>
    <row r="324" spans="4:50" ht="13.5" customHeight="1" x14ac:dyDescent="0.3">
      <c r="D324" s="63"/>
      <c r="E324" s="63"/>
      <c r="F324" s="63"/>
      <c r="H324" s="64"/>
      <c r="AG324" s="65"/>
      <c r="AH324" s="65"/>
      <c r="AI324" s="65"/>
      <c r="AM324" s="43"/>
      <c r="AN324" s="43"/>
      <c r="AO324" s="43"/>
      <c r="AP324" s="43"/>
      <c r="AQ324" s="43"/>
      <c r="AR324" s="43"/>
      <c r="AS324" s="43"/>
      <c r="AT324" s="43"/>
      <c r="AU324" s="43"/>
      <c r="AV324" s="43"/>
      <c r="AW324" s="43"/>
      <c r="AX324" s="43"/>
    </row>
    <row r="325" spans="4:50" ht="13.5" customHeight="1" x14ac:dyDescent="0.3">
      <c r="D325" s="63"/>
      <c r="E325" s="63"/>
      <c r="F325" s="63"/>
      <c r="H325" s="64"/>
      <c r="AG325" s="65"/>
      <c r="AH325" s="65"/>
      <c r="AI325" s="65"/>
      <c r="AM325" s="43"/>
      <c r="AN325" s="43"/>
      <c r="AO325" s="43"/>
      <c r="AP325" s="43"/>
      <c r="AQ325" s="43"/>
      <c r="AR325" s="43"/>
      <c r="AS325" s="43"/>
      <c r="AT325" s="43"/>
      <c r="AU325" s="43"/>
      <c r="AV325" s="43"/>
      <c r="AW325" s="43"/>
      <c r="AX325" s="43"/>
    </row>
    <row r="326" spans="4:50" ht="13.5" customHeight="1" x14ac:dyDescent="0.3">
      <c r="D326" s="63"/>
      <c r="E326" s="63"/>
      <c r="F326" s="63"/>
      <c r="H326" s="64"/>
      <c r="AG326" s="65"/>
      <c r="AH326" s="65"/>
      <c r="AI326" s="65"/>
      <c r="AM326" s="43"/>
      <c r="AN326" s="43"/>
      <c r="AO326" s="43"/>
      <c r="AP326" s="43"/>
      <c r="AQ326" s="43"/>
      <c r="AR326" s="43"/>
      <c r="AS326" s="43"/>
      <c r="AT326" s="43"/>
      <c r="AU326" s="43"/>
      <c r="AV326" s="43"/>
      <c r="AW326" s="43"/>
      <c r="AX326" s="43"/>
    </row>
    <row r="327" spans="4:50" ht="13.5" customHeight="1" x14ac:dyDescent="0.3">
      <c r="D327" s="63"/>
      <c r="E327" s="63"/>
      <c r="F327" s="63"/>
      <c r="H327" s="64"/>
      <c r="AG327" s="65"/>
      <c r="AH327" s="65"/>
      <c r="AI327" s="65"/>
      <c r="AM327" s="43"/>
      <c r="AN327" s="43"/>
      <c r="AO327" s="43"/>
      <c r="AP327" s="43"/>
      <c r="AQ327" s="43"/>
      <c r="AR327" s="43"/>
      <c r="AS327" s="43"/>
      <c r="AT327" s="43"/>
      <c r="AU327" s="43"/>
      <c r="AV327" s="43"/>
      <c r="AW327" s="43"/>
      <c r="AX327" s="43"/>
    </row>
    <row r="328" spans="4:50" ht="13.5" customHeight="1" x14ac:dyDescent="0.3">
      <c r="D328" s="63"/>
      <c r="E328" s="63"/>
      <c r="F328" s="63"/>
      <c r="H328" s="64"/>
      <c r="AG328" s="65"/>
      <c r="AH328" s="65"/>
      <c r="AI328" s="65"/>
      <c r="AM328" s="43"/>
      <c r="AN328" s="43"/>
      <c r="AO328" s="43"/>
      <c r="AP328" s="43"/>
      <c r="AQ328" s="43"/>
      <c r="AR328" s="43"/>
      <c r="AS328" s="43"/>
      <c r="AT328" s="43"/>
      <c r="AU328" s="43"/>
      <c r="AV328" s="43"/>
      <c r="AW328" s="43"/>
      <c r="AX328" s="43"/>
    </row>
    <row r="329" spans="4:50" ht="13.5" customHeight="1" x14ac:dyDescent="0.3">
      <c r="D329" s="63"/>
      <c r="E329" s="63"/>
      <c r="F329" s="63"/>
      <c r="H329" s="64"/>
      <c r="AG329" s="65"/>
      <c r="AH329" s="65"/>
      <c r="AI329" s="65"/>
      <c r="AM329" s="43"/>
      <c r="AN329" s="43"/>
      <c r="AO329" s="43"/>
      <c r="AP329" s="43"/>
      <c r="AQ329" s="43"/>
      <c r="AR329" s="43"/>
      <c r="AS329" s="43"/>
      <c r="AT329" s="43"/>
      <c r="AU329" s="43"/>
      <c r="AV329" s="43"/>
      <c r="AW329" s="43"/>
      <c r="AX329" s="43"/>
    </row>
    <row r="330" spans="4:50" ht="13.5" customHeight="1" x14ac:dyDescent="0.3">
      <c r="D330" s="63"/>
      <c r="E330" s="63"/>
      <c r="F330" s="63"/>
      <c r="H330" s="64"/>
      <c r="AG330" s="65"/>
      <c r="AH330" s="65"/>
      <c r="AI330" s="65"/>
      <c r="AM330" s="43"/>
      <c r="AN330" s="43"/>
      <c r="AO330" s="43"/>
      <c r="AP330" s="43"/>
      <c r="AQ330" s="43"/>
      <c r="AR330" s="43"/>
      <c r="AS330" s="43"/>
      <c r="AT330" s="43"/>
      <c r="AU330" s="43"/>
      <c r="AV330" s="43"/>
      <c r="AW330" s="43"/>
      <c r="AX330" s="43"/>
    </row>
    <row r="331" spans="4:50" ht="13.5" customHeight="1" x14ac:dyDescent="0.3">
      <c r="D331" s="63"/>
      <c r="E331" s="63"/>
      <c r="F331" s="63"/>
      <c r="H331" s="64"/>
      <c r="AG331" s="65"/>
      <c r="AH331" s="65"/>
      <c r="AI331" s="65"/>
      <c r="AM331" s="43"/>
      <c r="AN331" s="43"/>
      <c r="AO331" s="43"/>
      <c r="AP331" s="43"/>
      <c r="AQ331" s="43"/>
      <c r="AR331" s="43"/>
      <c r="AS331" s="43"/>
      <c r="AT331" s="43"/>
      <c r="AU331" s="43"/>
      <c r="AV331" s="43"/>
      <c r="AW331" s="43"/>
      <c r="AX331" s="43"/>
    </row>
    <row r="332" spans="4:50" ht="13.5" customHeight="1" x14ac:dyDescent="0.3">
      <c r="D332" s="63"/>
      <c r="E332" s="63"/>
      <c r="F332" s="63"/>
      <c r="H332" s="64"/>
      <c r="AG332" s="65"/>
      <c r="AH332" s="65"/>
      <c r="AI332" s="65"/>
      <c r="AM332" s="43"/>
      <c r="AN332" s="43"/>
      <c r="AO332" s="43"/>
      <c r="AP332" s="43"/>
      <c r="AQ332" s="43"/>
      <c r="AR332" s="43"/>
      <c r="AS332" s="43"/>
      <c r="AT332" s="43"/>
      <c r="AU332" s="43"/>
      <c r="AV332" s="43"/>
      <c r="AW332" s="43"/>
      <c r="AX332" s="43"/>
    </row>
    <row r="333" spans="4:50" ht="13.5" customHeight="1" x14ac:dyDescent="0.3">
      <c r="D333" s="63"/>
      <c r="E333" s="63"/>
      <c r="F333" s="63"/>
      <c r="H333" s="64"/>
      <c r="AG333" s="65"/>
      <c r="AH333" s="65"/>
      <c r="AI333" s="65"/>
      <c r="AM333" s="43"/>
      <c r="AN333" s="43"/>
      <c r="AO333" s="43"/>
      <c r="AP333" s="43"/>
      <c r="AQ333" s="43"/>
      <c r="AR333" s="43"/>
      <c r="AS333" s="43"/>
      <c r="AT333" s="43"/>
      <c r="AU333" s="43"/>
      <c r="AV333" s="43"/>
      <c r="AW333" s="43"/>
      <c r="AX333" s="43"/>
    </row>
    <row r="334" spans="4:50" ht="13.5" customHeight="1" x14ac:dyDescent="0.3">
      <c r="D334" s="63"/>
      <c r="E334" s="63"/>
      <c r="F334" s="63"/>
      <c r="H334" s="64"/>
      <c r="AG334" s="65"/>
      <c r="AH334" s="65"/>
      <c r="AI334" s="65"/>
      <c r="AM334" s="43"/>
      <c r="AN334" s="43"/>
      <c r="AO334" s="43"/>
      <c r="AP334" s="43"/>
      <c r="AQ334" s="43"/>
      <c r="AR334" s="43"/>
      <c r="AS334" s="43"/>
      <c r="AT334" s="43"/>
      <c r="AU334" s="43"/>
      <c r="AV334" s="43"/>
      <c r="AW334" s="43"/>
      <c r="AX334" s="43"/>
    </row>
    <row r="335" spans="4:50" ht="13.5" customHeight="1" x14ac:dyDescent="0.3">
      <c r="D335" s="63"/>
      <c r="E335" s="63"/>
      <c r="F335" s="63"/>
      <c r="H335" s="64"/>
      <c r="AG335" s="65"/>
      <c r="AH335" s="65"/>
      <c r="AI335" s="65"/>
      <c r="AM335" s="43"/>
      <c r="AN335" s="43"/>
      <c r="AO335" s="43"/>
      <c r="AP335" s="43"/>
      <c r="AQ335" s="43"/>
      <c r="AR335" s="43"/>
      <c r="AS335" s="43"/>
      <c r="AT335" s="43"/>
      <c r="AU335" s="43"/>
      <c r="AV335" s="43"/>
      <c r="AW335" s="43"/>
      <c r="AX335" s="43"/>
    </row>
    <row r="336" spans="4:50" ht="13.5" customHeight="1" x14ac:dyDescent="0.3">
      <c r="D336" s="63"/>
      <c r="E336" s="63"/>
      <c r="F336" s="63"/>
      <c r="H336" s="64"/>
      <c r="AG336" s="65"/>
      <c r="AH336" s="65"/>
      <c r="AI336" s="65"/>
      <c r="AM336" s="43"/>
      <c r="AN336" s="43"/>
      <c r="AO336" s="43"/>
      <c r="AP336" s="43"/>
      <c r="AQ336" s="43"/>
      <c r="AR336" s="43"/>
      <c r="AS336" s="43"/>
      <c r="AT336" s="43"/>
      <c r="AU336" s="43"/>
      <c r="AV336" s="43"/>
      <c r="AW336" s="43"/>
      <c r="AX336" s="43"/>
    </row>
    <row r="337" spans="4:50" ht="13.5" customHeight="1" x14ac:dyDescent="0.3">
      <c r="D337" s="63"/>
      <c r="E337" s="63"/>
      <c r="F337" s="63"/>
      <c r="H337" s="64"/>
      <c r="AG337" s="65"/>
      <c r="AH337" s="65"/>
      <c r="AI337" s="65"/>
      <c r="AM337" s="43"/>
      <c r="AN337" s="43"/>
      <c r="AO337" s="43"/>
      <c r="AP337" s="43"/>
      <c r="AQ337" s="43"/>
      <c r="AR337" s="43"/>
      <c r="AS337" s="43"/>
      <c r="AT337" s="43"/>
      <c r="AU337" s="43"/>
      <c r="AV337" s="43"/>
      <c r="AW337" s="43"/>
      <c r="AX337" s="43"/>
    </row>
    <row r="338" spans="4:50" ht="13.5" customHeight="1" x14ac:dyDescent="0.3">
      <c r="D338" s="63"/>
      <c r="E338" s="63"/>
      <c r="F338" s="63"/>
      <c r="H338" s="64"/>
      <c r="AG338" s="65"/>
      <c r="AH338" s="65"/>
      <c r="AI338" s="65"/>
      <c r="AM338" s="43"/>
      <c r="AN338" s="43"/>
      <c r="AO338" s="43"/>
      <c r="AP338" s="43"/>
      <c r="AQ338" s="43"/>
      <c r="AR338" s="43"/>
      <c r="AS338" s="43"/>
      <c r="AT338" s="43"/>
      <c r="AU338" s="43"/>
      <c r="AV338" s="43"/>
      <c r="AW338" s="43"/>
      <c r="AX338" s="43"/>
    </row>
    <row r="339" spans="4:50" ht="13.5" customHeight="1" x14ac:dyDescent="0.3">
      <c r="D339" s="63"/>
      <c r="E339" s="63"/>
      <c r="F339" s="63"/>
      <c r="H339" s="64"/>
      <c r="AG339" s="65"/>
      <c r="AH339" s="65"/>
      <c r="AI339" s="65"/>
      <c r="AM339" s="43"/>
      <c r="AN339" s="43"/>
      <c r="AO339" s="43"/>
      <c r="AP339" s="43"/>
      <c r="AQ339" s="43"/>
      <c r="AR339" s="43"/>
      <c r="AS339" s="43"/>
      <c r="AT339" s="43"/>
      <c r="AU339" s="43"/>
      <c r="AV339" s="43"/>
      <c r="AW339" s="43"/>
      <c r="AX339" s="43"/>
    </row>
    <row r="340" spans="4:50" ht="13.5" customHeight="1" x14ac:dyDescent="0.3">
      <c r="D340" s="63"/>
      <c r="E340" s="63"/>
      <c r="F340" s="63"/>
      <c r="H340" s="64"/>
      <c r="AG340" s="65"/>
      <c r="AH340" s="65"/>
      <c r="AI340" s="65"/>
      <c r="AM340" s="43"/>
      <c r="AN340" s="43"/>
      <c r="AO340" s="43"/>
      <c r="AP340" s="43"/>
      <c r="AQ340" s="43"/>
      <c r="AR340" s="43"/>
      <c r="AS340" s="43"/>
      <c r="AT340" s="43"/>
      <c r="AU340" s="43"/>
      <c r="AV340" s="43"/>
      <c r="AW340" s="43"/>
      <c r="AX340" s="43"/>
    </row>
    <row r="341" spans="4:50" ht="13.5" customHeight="1" x14ac:dyDescent="0.3">
      <c r="D341" s="63"/>
      <c r="E341" s="63"/>
      <c r="F341" s="63"/>
      <c r="H341" s="64"/>
      <c r="AG341" s="65"/>
      <c r="AH341" s="65"/>
      <c r="AI341" s="65"/>
      <c r="AM341" s="43"/>
      <c r="AN341" s="43"/>
      <c r="AO341" s="43"/>
      <c r="AP341" s="43"/>
      <c r="AQ341" s="43"/>
      <c r="AR341" s="43"/>
      <c r="AS341" s="43"/>
      <c r="AT341" s="43"/>
      <c r="AU341" s="43"/>
      <c r="AV341" s="43"/>
      <c r="AW341" s="43"/>
      <c r="AX341" s="43"/>
    </row>
    <row r="342" spans="4:50" ht="13.5" customHeight="1" x14ac:dyDescent="0.3">
      <c r="D342" s="63"/>
      <c r="E342" s="63"/>
      <c r="F342" s="63"/>
      <c r="H342" s="64"/>
      <c r="AG342" s="65"/>
      <c r="AH342" s="65"/>
      <c r="AI342" s="65"/>
      <c r="AM342" s="43"/>
      <c r="AN342" s="43"/>
      <c r="AO342" s="43"/>
      <c r="AP342" s="43"/>
      <c r="AQ342" s="43"/>
      <c r="AR342" s="43"/>
      <c r="AS342" s="43"/>
      <c r="AT342" s="43"/>
      <c r="AU342" s="43"/>
      <c r="AV342" s="43"/>
      <c r="AW342" s="43"/>
      <c r="AX342" s="43"/>
    </row>
    <row r="343" spans="4:50" ht="13.5" customHeight="1" x14ac:dyDescent="0.3">
      <c r="D343" s="63"/>
      <c r="E343" s="63"/>
      <c r="F343" s="63"/>
      <c r="H343" s="64"/>
      <c r="AG343" s="65"/>
      <c r="AH343" s="65"/>
      <c r="AI343" s="65"/>
      <c r="AM343" s="43"/>
      <c r="AN343" s="43"/>
      <c r="AO343" s="43"/>
      <c r="AP343" s="43"/>
      <c r="AQ343" s="43"/>
      <c r="AR343" s="43"/>
      <c r="AS343" s="43"/>
      <c r="AT343" s="43"/>
      <c r="AU343" s="43"/>
      <c r="AV343" s="43"/>
      <c r="AW343" s="43"/>
      <c r="AX343" s="43"/>
    </row>
    <row r="344" spans="4:50" ht="13.5" customHeight="1" x14ac:dyDescent="0.3">
      <c r="D344" s="63"/>
      <c r="E344" s="63"/>
      <c r="F344" s="63"/>
      <c r="H344" s="64"/>
      <c r="AG344" s="65"/>
      <c r="AH344" s="65"/>
      <c r="AI344" s="65"/>
      <c r="AM344" s="43"/>
      <c r="AN344" s="43"/>
      <c r="AO344" s="43"/>
      <c r="AP344" s="43"/>
      <c r="AQ344" s="43"/>
      <c r="AR344" s="43"/>
      <c r="AS344" s="43"/>
      <c r="AT344" s="43"/>
      <c r="AU344" s="43"/>
      <c r="AV344" s="43"/>
      <c r="AW344" s="43"/>
      <c r="AX344" s="43"/>
    </row>
    <row r="345" spans="4:50" ht="13.5" customHeight="1" x14ac:dyDescent="0.3">
      <c r="D345" s="63"/>
      <c r="E345" s="63"/>
      <c r="F345" s="63"/>
      <c r="H345" s="64"/>
      <c r="AG345" s="65"/>
      <c r="AH345" s="65"/>
      <c r="AI345" s="65"/>
      <c r="AM345" s="43"/>
      <c r="AN345" s="43"/>
      <c r="AO345" s="43"/>
      <c r="AP345" s="43"/>
      <c r="AQ345" s="43"/>
      <c r="AR345" s="43"/>
      <c r="AS345" s="43"/>
      <c r="AT345" s="43"/>
      <c r="AU345" s="43"/>
      <c r="AV345" s="43"/>
      <c r="AW345" s="43"/>
      <c r="AX345" s="43"/>
    </row>
    <row r="346" spans="4:50" ht="13.5" customHeight="1" x14ac:dyDescent="0.3">
      <c r="D346" s="63"/>
      <c r="E346" s="63"/>
      <c r="F346" s="63"/>
      <c r="H346" s="64"/>
      <c r="AG346" s="65"/>
      <c r="AH346" s="65"/>
      <c r="AI346" s="65"/>
      <c r="AM346" s="43"/>
      <c r="AN346" s="43"/>
      <c r="AO346" s="43"/>
      <c r="AP346" s="43"/>
      <c r="AQ346" s="43"/>
      <c r="AR346" s="43"/>
      <c r="AS346" s="43"/>
      <c r="AT346" s="43"/>
      <c r="AU346" s="43"/>
      <c r="AV346" s="43"/>
      <c r="AW346" s="43"/>
      <c r="AX346" s="43"/>
    </row>
    <row r="347" spans="4:50" ht="13.5" customHeight="1" x14ac:dyDescent="0.3">
      <c r="D347" s="63"/>
      <c r="E347" s="63"/>
      <c r="F347" s="63"/>
      <c r="H347" s="64"/>
      <c r="AG347" s="65"/>
      <c r="AH347" s="65"/>
      <c r="AI347" s="65"/>
      <c r="AM347" s="43"/>
      <c r="AN347" s="43"/>
      <c r="AO347" s="43"/>
      <c r="AP347" s="43"/>
      <c r="AQ347" s="43"/>
      <c r="AR347" s="43"/>
      <c r="AS347" s="43"/>
      <c r="AT347" s="43"/>
      <c r="AU347" s="43"/>
      <c r="AV347" s="43"/>
      <c r="AW347" s="43"/>
      <c r="AX347" s="43"/>
    </row>
    <row r="348" spans="4:50" ht="13.5" customHeight="1" x14ac:dyDescent="0.3">
      <c r="D348" s="63"/>
      <c r="E348" s="63"/>
      <c r="F348" s="63"/>
      <c r="H348" s="64"/>
      <c r="AG348" s="65"/>
      <c r="AH348" s="65"/>
      <c r="AI348" s="65"/>
      <c r="AM348" s="43"/>
      <c r="AN348" s="43"/>
      <c r="AO348" s="43"/>
      <c r="AP348" s="43"/>
      <c r="AQ348" s="43"/>
      <c r="AR348" s="43"/>
      <c r="AS348" s="43"/>
      <c r="AT348" s="43"/>
      <c r="AU348" s="43"/>
      <c r="AV348" s="43"/>
      <c r="AW348" s="43"/>
      <c r="AX348" s="43"/>
    </row>
    <row r="349" spans="4:50" ht="13.5" customHeight="1" x14ac:dyDescent="0.3">
      <c r="D349" s="63"/>
      <c r="E349" s="63"/>
      <c r="F349" s="63"/>
      <c r="H349" s="64"/>
      <c r="AG349" s="65"/>
      <c r="AH349" s="65"/>
      <c r="AI349" s="65"/>
      <c r="AM349" s="43"/>
      <c r="AN349" s="43"/>
      <c r="AO349" s="43"/>
      <c r="AP349" s="43"/>
      <c r="AQ349" s="43"/>
      <c r="AR349" s="43"/>
      <c r="AS349" s="43"/>
      <c r="AT349" s="43"/>
      <c r="AU349" s="43"/>
      <c r="AV349" s="43"/>
      <c r="AW349" s="43"/>
      <c r="AX349" s="43"/>
    </row>
    <row r="350" spans="4:50" ht="13.5" customHeight="1" x14ac:dyDescent="0.3">
      <c r="D350" s="63"/>
      <c r="E350" s="63"/>
      <c r="F350" s="63"/>
      <c r="H350" s="64"/>
      <c r="AG350" s="65"/>
      <c r="AH350" s="65"/>
      <c r="AI350" s="65"/>
      <c r="AM350" s="43"/>
      <c r="AN350" s="43"/>
      <c r="AO350" s="43"/>
      <c r="AP350" s="43"/>
      <c r="AQ350" s="43"/>
      <c r="AR350" s="43"/>
      <c r="AS350" s="43"/>
      <c r="AT350" s="43"/>
      <c r="AU350" s="43"/>
      <c r="AV350" s="43"/>
      <c r="AW350" s="43"/>
      <c r="AX350" s="43"/>
    </row>
    <row r="351" spans="4:50" ht="13.5" customHeight="1" x14ac:dyDescent="0.3">
      <c r="D351" s="63"/>
      <c r="E351" s="63"/>
      <c r="F351" s="63"/>
      <c r="H351" s="64"/>
      <c r="AG351" s="65"/>
      <c r="AH351" s="65"/>
      <c r="AI351" s="65"/>
      <c r="AM351" s="43"/>
      <c r="AN351" s="43"/>
      <c r="AO351" s="43"/>
      <c r="AP351" s="43"/>
      <c r="AQ351" s="43"/>
      <c r="AR351" s="43"/>
      <c r="AS351" s="43"/>
      <c r="AT351" s="43"/>
      <c r="AU351" s="43"/>
      <c r="AV351" s="43"/>
      <c r="AW351" s="43"/>
      <c r="AX351" s="43"/>
    </row>
    <row r="352" spans="4:50" ht="13.5" customHeight="1" x14ac:dyDescent="0.3">
      <c r="D352" s="63"/>
      <c r="E352" s="63"/>
      <c r="F352" s="63"/>
      <c r="H352" s="64"/>
      <c r="AG352" s="65"/>
      <c r="AH352" s="65"/>
      <c r="AI352" s="65"/>
      <c r="AM352" s="43"/>
      <c r="AN352" s="43"/>
      <c r="AO352" s="43"/>
      <c r="AP352" s="43"/>
      <c r="AQ352" s="43"/>
      <c r="AR352" s="43"/>
      <c r="AS352" s="43"/>
      <c r="AT352" s="43"/>
      <c r="AU352" s="43"/>
      <c r="AV352" s="43"/>
      <c r="AW352" s="43"/>
      <c r="AX352" s="43"/>
    </row>
    <row r="353" spans="4:50" ht="13.5" customHeight="1" x14ac:dyDescent="0.3">
      <c r="D353" s="63"/>
      <c r="E353" s="63"/>
      <c r="F353" s="63"/>
      <c r="H353" s="64"/>
      <c r="AG353" s="65"/>
      <c r="AH353" s="65"/>
      <c r="AI353" s="65"/>
      <c r="AM353" s="43"/>
      <c r="AN353" s="43"/>
      <c r="AO353" s="43"/>
      <c r="AP353" s="43"/>
      <c r="AQ353" s="43"/>
      <c r="AR353" s="43"/>
      <c r="AS353" s="43"/>
      <c r="AT353" s="43"/>
      <c r="AU353" s="43"/>
      <c r="AV353" s="43"/>
      <c r="AW353" s="43"/>
      <c r="AX353" s="43"/>
    </row>
    <row r="354" spans="4:50" ht="13.5" customHeight="1" x14ac:dyDescent="0.3">
      <c r="D354" s="63"/>
      <c r="E354" s="63"/>
      <c r="F354" s="63"/>
      <c r="H354" s="64"/>
      <c r="AG354" s="65"/>
      <c r="AH354" s="65"/>
      <c r="AI354" s="65"/>
      <c r="AM354" s="43"/>
      <c r="AN354" s="43"/>
      <c r="AO354" s="43"/>
      <c r="AP354" s="43"/>
      <c r="AQ354" s="43"/>
      <c r="AR354" s="43"/>
      <c r="AS354" s="43"/>
      <c r="AT354" s="43"/>
      <c r="AU354" s="43"/>
      <c r="AV354" s="43"/>
      <c r="AW354" s="43"/>
      <c r="AX354" s="43"/>
    </row>
    <row r="355" spans="4:50" ht="13.5" customHeight="1" x14ac:dyDescent="0.3">
      <c r="D355" s="63"/>
      <c r="E355" s="63"/>
      <c r="F355" s="63"/>
      <c r="H355" s="64"/>
      <c r="AG355" s="65"/>
      <c r="AH355" s="65"/>
      <c r="AI355" s="65"/>
      <c r="AM355" s="43"/>
      <c r="AN355" s="43"/>
      <c r="AO355" s="43"/>
      <c r="AP355" s="43"/>
      <c r="AQ355" s="43"/>
      <c r="AR355" s="43"/>
      <c r="AS355" s="43"/>
      <c r="AT355" s="43"/>
      <c r="AU355" s="43"/>
      <c r="AV355" s="43"/>
      <c r="AW355" s="43"/>
      <c r="AX355" s="43"/>
    </row>
    <row r="356" spans="4:50" ht="13.5" customHeight="1" x14ac:dyDescent="0.3">
      <c r="D356" s="63"/>
      <c r="E356" s="63"/>
      <c r="F356" s="63"/>
      <c r="H356" s="64"/>
      <c r="AG356" s="65"/>
      <c r="AH356" s="65"/>
      <c r="AI356" s="65"/>
      <c r="AM356" s="43"/>
      <c r="AN356" s="43"/>
      <c r="AO356" s="43"/>
      <c r="AP356" s="43"/>
      <c r="AQ356" s="43"/>
      <c r="AR356" s="43"/>
      <c r="AS356" s="43"/>
      <c r="AT356" s="43"/>
      <c r="AU356" s="43"/>
      <c r="AV356" s="43"/>
      <c r="AW356" s="43"/>
      <c r="AX356" s="43"/>
    </row>
    <row r="357" spans="4:50" ht="13.5" customHeight="1" x14ac:dyDescent="0.3">
      <c r="D357" s="63"/>
      <c r="E357" s="63"/>
      <c r="F357" s="63"/>
      <c r="H357" s="64"/>
      <c r="AG357" s="65"/>
      <c r="AH357" s="65"/>
      <c r="AI357" s="65"/>
      <c r="AM357" s="43"/>
      <c r="AN357" s="43"/>
      <c r="AO357" s="43"/>
      <c r="AP357" s="43"/>
      <c r="AQ357" s="43"/>
      <c r="AR357" s="43"/>
      <c r="AS357" s="43"/>
      <c r="AT357" s="43"/>
      <c r="AU357" s="43"/>
      <c r="AV357" s="43"/>
      <c r="AW357" s="43"/>
      <c r="AX357" s="43"/>
    </row>
    <row r="358" spans="4:50" ht="13.5" customHeight="1" x14ac:dyDescent="0.3">
      <c r="D358" s="63"/>
      <c r="E358" s="63"/>
      <c r="F358" s="63"/>
      <c r="H358" s="64"/>
      <c r="AG358" s="65"/>
      <c r="AH358" s="65"/>
      <c r="AI358" s="65"/>
      <c r="AM358" s="43"/>
      <c r="AN358" s="43"/>
      <c r="AO358" s="43"/>
      <c r="AP358" s="43"/>
      <c r="AQ358" s="43"/>
      <c r="AR358" s="43"/>
      <c r="AS358" s="43"/>
      <c r="AT358" s="43"/>
      <c r="AU358" s="43"/>
      <c r="AV358" s="43"/>
      <c r="AW358" s="43"/>
      <c r="AX358" s="43"/>
    </row>
    <row r="359" spans="4:50" ht="13.5" customHeight="1" x14ac:dyDescent="0.3">
      <c r="D359" s="63"/>
      <c r="E359" s="63"/>
      <c r="F359" s="63"/>
      <c r="H359" s="64"/>
      <c r="AG359" s="65"/>
      <c r="AH359" s="65"/>
      <c r="AI359" s="65"/>
      <c r="AM359" s="43"/>
      <c r="AN359" s="43"/>
      <c r="AO359" s="43"/>
      <c r="AP359" s="43"/>
      <c r="AQ359" s="43"/>
      <c r="AR359" s="43"/>
      <c r="AS359" s="43"/>
      <c r="AT359" s="43"/>
      <c r="AU359" s="43"/>
      <c r="AV359" s="43"/>
      <c r="AW359" s="43"/>
      <c r="AX359" s="43"/>
    </row>
    <row r="360" spans="4:50" ht="13.5" customHeight="1" x14ac:dyDescent="0.3">
      <c r="D360" s="63"/>
      <c r="E360" s="63"/>
      <c r="F360" s="63"/>
      <c r="H360" s="64"/>
      <c r="AG360" s="65"/>
      <c r="AH360" s="65"/>
      <c r="AI360" s="65"/>
      <c r="AM360" s="43"/>
      <c r="AN360" s="43"/>
      <c r="AO360" s="43"/>
      <c r="AP360" s="43"/>
      <c r="AQ360" s="43"/>
      <c r="AR360" s="43"/>
      <c r="AS360" s="43"/>
      <c r="AT360" s="43"/>
      <c r="AU360" s="43"/>
      <c r="AV360" s="43"/>
      <c r="AW360" s="43"/>
      <c r="AX360" s="43"/>
    </row>
    <row r="361" spans="4:50" ht="13.5" customHeight="1" x14ac:dyDescent="0.3">
      <c r="D361" s="63"/>
      <c r="E361" s="63"/>
      <c r="F361" s="63"/>
      <c r="H361" s="64"/>
      <c r="AG361" s="65"/>
      <c r="AH361" s="65"/>
      <c r="AI361" s="65"/>
      <c r="AM361" s="43"/>
      <c r="AN361" s="43"/>
      <c r="AO361" s="43"/>
      <c r="AP361" s="43"/>
      <c r="AQ361" s="43"/>
      <c r="AR361" s="43"/>
      <c r="AS361" s="43"/>
      <c r="AT361" s="43"/>
      <c r="AU361" s="43"/>
      <c r="AV361" s="43"/>
      <c r="AW361" s="43"/>
      <c r="AX361" s="43"/>
    </row>
    <row r="362" spans="4:50" ht="13.5" customHeight="1" x14ac:dyDescent="0.3">
      <c r="D362" s="63"/>
      <c r="E362" s="63"/>
      <c r="F362" s="63"/>
      <c r="H362" s="64"/>
      <c r="AG362" s="65"/>
      <c r="AH362" s="65"/>
      <c r="AI362" s="65"/>
      <c r="AM362" s="43"/>
      <c r="AN362" s="43"/>
      <c r="AO362" s="43"/>
      <c r="AP362" s="43"/>
      <c r="AQ362" s="43"/>
      <c r="AR362" s="43"/>
      <c r="AS362" s="43"/>
      <c r="AT362" s="43"/>
      <c r="AU362" s="43"/>
      <c r="AV362" s="43"/>
      <c r="AW362" s="43"/>
      <c r="AX362" s="43"/>
    </row>
    <row r="363" spans="4:50" ht="13.5" customHeight="1" x14ac:dyDescent="0.3">
      <c r="D363" s="63"/>
      <c r="E363" s="63"/>
      <c r="F363" s="63"/>
      <c r="H363" s="64"/>
      <c r="AG363" s="65"/>
      <c r="AH363" s="65"/>
      <c r="AI363" s="65"/>
      <c r="AM363" s="43"/>
      <c r="AN363" s="43"/>
      <c r="AO363" s="43"/>
      <c r="AP363" s="43"/>
      <c r="AQ363" s="43"/>
      <c r="AR363" s="43"/>
      <c r="AS363" s="43"/>
      <c r="AT363" s="43"/>
      <c r="AU363" s="43"/>
      <c r="AV363" s="43"/>
      <c r="AW363" s="43"/>
      <c r="AX363" s="43"/>
    </row>
    <row r="364" spans="4:50" ht="13.5" customHeight="1" x14ac:dyDescent="0.3">
      <c r="D364" s="63"/>
      <c r="E364" s="63"/>
      <c r="F364" s="63"/>
      <c r="H364" s="64"/>
      <c r="AG364" s="65"/>
      <c r="AH364" s="65"/>
      <c r="AI364" s="65"/>
      <c r="AM364" s="43"/>
      <c r="AN364" s="43"/>
      <c r="AO364" s="43"/>
      <c r="AP364" s="43"/>
      <c r="AQ364" s="43"/>
      <c r="AR364" s="43"/>
      <c r="AS364" s="43"/>
      <c r="AT364" s="43"/>
      <c r="AU364" s="43"/>
      <c r="AV364" s="43"/>
      <c r="AW364" s="43"/>
      <c r="AX364" s="43"/>
    </row>
    <row r="365" spans="4:50" ht="13.5" customHeight="1" x14ac:dyDescent="0.3">
      <c r="D365" s="63"/>
      <c r="E365" s="63"/>
      <c r="F365" s="63"/>
      <c r="H365" s="64"/>
      <c r="AG365" s="65"/>
      <c r="AH365" s="65"/>
      <c r="AI365" s="65"/>
      <c r="AM365" s="43"/>
      <c r="AN365" s="43"/>
      <c r="AO365" s="43"/>
      <c r="AP365" s="43"/>
      <c r="AQ365" s="43"/>
      <c r="AR365" s="43"/>
      <c r="AS365" s="43"/>
      <c r="AT365" s="43"/>
      <c r="AU365" s="43"/>
      <c r="AV365" s="43"/>
      <c r="AW365" s="43"/>
      <c r="AX365" s="43"/>
    </row>
    <row r="366" spans="4:50" ht="13.5" customHeight="1" x14ac:dyDescent="0.3">
      <c r="D366" s="63"/>
      <c r="E366" s="63"/>
      <c r="F366" s="63"/>
      <c r="H366" s="64"/>
      <c r="AG366" s="65"/>
      <c r="AH366" s="65"/>
      <c r="AI366" s="65"/>
      <c r="AM366" s="43"/>
      <c r="AN366" s="43"/>
      <c r="AO366" s="43"/>
      <c r="AP366" s="43"/>
      <c r="AQ366" s="43"/>
      <c r="AR366" s="43"/>
      <c r="AS366" s="43"/>
      <c r="AT366" s="43"/>
      <c r="AU366" s="43"/>
      <c r="AV366" s="43"/>
      <c r="AW366" s="43"/>
      <c r="AX366" s="43"/>
    </row>
    <row r="367" spans="4:50" ht="13.5" customHeight="1" x14ac:dyDescent="0.3">
      <c r="D367" s="63"/>
      <c r="E367" s="63"/>
      <c r="F367" s="63"/>
      <c r="H367" s="64"/>
      <c r="AG367" s="65"/>
      <c r="AH367" s="65"/>
      <c r="AI367" s="65"/>
      <c r="AM367" s="43"/>
      <c r="AN367" s="43"/>
      <c r="AO367" s="43"/>
      <c r="AP367" s="43"/>
      <c r="AQ367" s="43"/>
      <c r="AR367" s="43"/>
      <c r="AS367" s="43"/>
      <c r="AT367" s="43"/>
      <c r="AU367" s="43"/>
      <c r="AV367" s="43"/>
      <c r="AW367" s="43"/>
      <c r="AX367" s="43"/>
    </row>
    <row r="368" spans="4:50" ht="13.5" customHeight="1" x14ac:dyDescent="0.3">
      <c r="D368" s="63"/>
      <c r="E368" s="63"/>
      <c r="F368" s="63"/>
      <c r="H368" s="64"/>
      <c r="AG368" s="65"/>
      <c r="AH368" s="65"/>
      <c r="AI368" s="65"/>
      <c r="AM368" s="43"/>
      <c r="AN368" s="43"/>
      <c r="AO368" s="43"/>
      <c r="AP368" s="43"/>
      <c r="AQ368" s="43"/>
      <c r="AR368" s="43"/>
      <c r="AS368" s="43"/>
      <c r="AT368" s="43"/>
      <c r="AU368" s="43"/>
      <c r="AV368" s="43"/>
      <c r="AW368" s="43"/>
      <c r="AX368" s="43"/>
    </row>
    <row r="369" spans="4:50" ht="13.5" customHeight="1" x14ac:dyDescent="0.3">
      <c r="D369" s="63"/>
      <c r="E369" s="63"/>
      <c r="F369" s="63"/>
      <c r="H369" s="64"/>
      <c r="AG369" s="65"/>
      <c r="AH369" s="65"/>
      <c r="AI369" s="65"/>
      <c r="AM369" s="43"/>
      <c r="AN369" s="43"/>
      <c r="AO369" s="43"/>
      <c r="AP369" s="43"/>
      <c r="AQ369" s="43"/>
      <c r="AR369" s="43"/>
      <c r="AS369" s="43"/>
      <c r="AT369" s="43"/>
      <c r="AU369" s="43"/>
      <c r="AV369" s="43"/>
      <c r="AW369" s="43"/>
      <c r="AX369" s="43"/>
    </row>
    <row r="370" spans="4:50" ht="13.5" customHeight="1" x14ac:dyDescent="0.3">
      <c r="D370" s="63"/>
      <c r="E370" s="63"/>
      <c r="F370" s="63"/>
      <c r="H370" s="64"/>
      <c r="AG370" s="65"/>
      <c r="AH370" s="65"/>
      <c r="AI370" s="65"/>
      <c r="AM370" s="43"/>
      <c r="AN370" s="43"/>
      <c r="AO370" s="43"/>
      <c r="AP370" s="43"/>
      <c r="AQ370" s="43"/>
      <c r="AR370" s="43"/>
      <c r="AS370" s="43"/>
      <c r="AT370" s="43"/>
      <c r="AU370" s="43"/>
      <c r="AV370" s="43"/>
      <c r="AW370" s="43"/>
      <c r="AX370" s="43"/>
    </row>
    <row r="371" spans="4:50" ht="13.5" customHeight="1" x14ac:dyDescent="0.3">
      <c r="D371" s="63"/>
      <c r="E371" s="63"/>
      <c r="F371" s="63"/>
      <c r="H371" s="64"/>
      <c r="AG371" s="65"/>
      <c r="AH371" s="65"/>
      <c r="AI371" s="65"/>
      <c r="AM371" s="43"/>
      <c r="AN371" s="43"/>
      <c r="AO371" s="43"/>
      <c r="AP371" s="43"/>
      <c r="AQ371" s="43"/>
      <c r="AR371" s="43"/>
      <c r="AS371" s="43"/>
      <c r="AT371" s="43"/>
      <c r="AU371" s="43"/>
      <c r="AV371" s="43"/>
      <c r="AW371" s="43"/>
      <c r="AX371" s="43"/>
    </row>
    <row r="372" spans="4:50" ht="13.5" customHeight="1" x14ac:dyDescent="0.3">
      <c r="D372" s="63"/>
      <c r="E372" s="63"/>
      <c r="F372" s="63"/>
      <c r="H372" s="64"/>
      <c r="AG372" s="65"/>
      <c r="AH372" s="65"/>
      <c r="AI372" s="65"/>
      <c r="AM372" s="43"/>
      <c r="AN372" s="43"/>
      <c r="AO372" s="43"/>
      <c r="AP372" s="43"/>
      <c r="AQ372" s="43"/>
      <c r="AR372" s="43"/>
      <c r="AS372" s="43"/>
      <c r="AT372" s="43"/>
      <c r="AU372" s="43"/>
      <c r="AV372" s="43"/>
      <c r="AW372" s="43"/>
      <c r="AX372" s="43"/>
    </row>
    <row r="373" spans="4:50" ht="13.5" customHeight="1" x14ac:dyDescent="0.3">
      <c r="D373" s="63"/>
      <c r="E373" s="63"/>
      <c r="F373" s="63"/>
      <c r="H373" s="64"/>
      <c r="AG373" s="65"/>
      <c r="AH373" s="65"/>
      <c r="AI373" s="65"/>
      <c r="AM373" s="43"/>
      <c r="AN373" s="43"/>
      <c r="AO373" s="43"/>
      <c r="AP373" s="43"/>
      <c r="AQ373" s="43"/>
      <c r="AR373" s="43"/>
      <c r="AS373" s="43"/>
      <c r="AT373" s="43"/>
      <c r="AU373" s="43"/>
      <c r="AV373" s="43"/>
      <c r="AW373" s="43"/>
      <c r="AX373" s="43"/>
    </row>
    <row r="374" spans="4:50" ht="13.5" customHeight="1" x14ac:dyDescent="0.3">
      <c r="D374" s="63"/>
      <c r="E374" s="63"/>
      <c r="F374" s="63"/>
      <c r="H374" s="64"/>
      <c r="AG374" s="65"/>
      <c r="AH374" s="65"/>
      <c r="AI374" s="65"/>
      <c r="AM374" s="43"/>
      <c r="AN374" s="43"/>
      <c r="AO374" s="43"/>
      <c r="AP374" s="43"/>
      <c r="AQ374" s="43"/>
      <c r="AR374" s="43"/>
      <c r="AS374" s="43"/>
      <c r="AT374" s="43"/>
      <c r="AU374" s="43"/>
      <c r="AV374" s="43"/>
      <c r="AW374" s="43"/>
      <c r="AX374" s="43"/>
    </row>
    <row r="375" spans="4:50" ht="13.5" customHeight="1" x14ac:dyDescent="0.3">
      <c r="D375" s="63"/>
      <c r="E375" s="63"/>
      <c r="F375" s="63"/>
      <c r="H375" s="64"/>
      <c r="AG375" s="65"/>
      <c r="AH375" s="65"/>
      <c r="AI375" s="65"/>
      <c r="AM375" s="43"/>
      <c r="AN375" s="43"/>
      <c r="AO375" s="43"/>
      <c r="AP375" s="43"/>
      <c r="AQ375" s="43"/>
      <c r="AR375" s="43"/>
      <c r="AS375" s="43"/>
      <c r="AT375" s="43"/>
      <c r="AU375" s="43"/>
      <c r="AV375" s="43"/>
      <c r="AW375" s="43"/>
      <c r="AX375" s="43"/>
    </row>
    <row r="376" spans="4:50" ht="13.5" customHeight="1" x14ac:dyDescent="0.3">
      <c r="D376" s="63"/>
      <c r="E376" s="63"/>
      <c r="F376" s="63"/>
      <c r="H376" s="64"/>
      <c r="AG376" s="65"/>
      <c r="AH376" s="65"/>
      <c r="AI376" s="65"/>
      <c r="AM376" s="43"/>
      <c r="AN376" s="43"/>
      <c r="AO376" s="43"/>
      <c r="AP376" s="43"/>
      <c r="AQ376" s="43"/>
      <c r="AR376" s="43"/>
      <c r="AS376" s="43"/>
      <c r="AT376" s="43"/>
      <c r="AU376" s="43"/>
      <c r="AV376" s="43"/>
      <c r="AW376" s="43"/>
      <c r="AX376" s="43"/>
    </row>
    <row r="377" spans="4:50" ht="13.5" customHeight="1" x14ac:dyDescent="0.3">
      <c r="D377" s="63"/>
      <c r="E377" s="63"/>
      <c r="F377" s="63"/>
      <c r="H377" s="64"/>
      <c r="AG377" s="65"/>
      <c r="AH377" s="65"/>
      <c r="AI377" s="65"/>
      <c r="AM377" s="43"/>
      <c r="AN377" s="43"/>
      <c r="AO377" s="43"/>
      <c r="AP377" s="43"/>
      <c r="AQ377" s="43"/>
      <c r="AR377" s="43"/>
      <c r="AS377" s="43"/>
      <c r="AT377" s="43"/>
      <c r="AU377" s="43"/>
      <c r="AV377" s="43"/>
      <c r="AW377" s="43"/>
      <c r="AX377" s="43"/>
    </row>
    <row r="378" spans="4:50" ht="13.5" customHeight="1" x14ac:dyDescent="0.3">
      <c r="D378" s="63"/>
      <c r="E378" s="63"/>
      <c r="F378" s="63"/>
      <c r="H378" s="64"/>
      <c r="AG378" s="65"/>
      <c r="AH378" s="65"/>
      <c r="AI378" s="65"/>
      <c r="AM378" s="43"/>
      <c r="AN378" s="43"/>
      <c r="AO378" s="43"/>
      <c r="AP378" s="43"/>
      <c r="AQ378" s="43"/>
      <c r="AR378" s="43"/>
      <c r="AS378" s="43"/>
      <c r="AT378" s="43"/>
      <c r="AU378" s="43"/>
      <c r="AV378" s="43"/>
      <c r="AW378" s="43"/>
      <c r="AX378" s="43"/>
    </row>
    <row r="379" spans="4:50" ht="13.5" customHeight="1" x14ac:dyDescent="0.3">
      <c r="D379" s="63"/>
      <c r="E379" s="63"/>
      <c r="F379" s="63"/>
      <c r="H379" s="64"/>
      <c r="AG379" s="65"/>
      <c r="AH379" s="65"/>
      <c r="AI379" s="65"/>
      <c r="AM379" s="43"/>
      <c r="AN379" s="43"/>
      <c r="AO379" s="43"/>
      <c r="AP379" s="43"/>
      <c r="AQ379" s="43"/>
      <c r="AR379" s="43"/>
      <c r="AS379" s="43"/>
      <c r="AT379" s="43"/>
      <c r="AU379" s="43"/>
      <c r="AV379" s="43"/>
      <c r="AW379" s="43"/>
      <c r="AX379" s="43"/>
    </row>
    <row r="380" spans="4:50" ht="13.5" customHeight="1" x14ac:dyDescent="0.3">
      <c r="D380" s="63"/>
      <c r="E380" s="63"/>
      <c r="F380" s="63"/>
      <c r="H380" s="64"/>
      <c r="AG380" s="65"/>
      <c r="AH380" s="65"/>
      <c r="AI380" s="65"/>
      <c r="AM380" s="43"/>
      <c r="AN380" s="43"/>
      <c r="AO380" s="43"/>
      <c r="AP380" s="43"/>
      <c r="AQ380" s="43"/>
      <c r="AR380" s="43"/>
      <c r="AS380" s="43"/>
      <c r="AT380" s="43"/>
      <c r="AU380" s="43"/>
      <c r="AV380" s="43"/>
      <c r="AW380" s="43"/>
      <c r="AX380" s="43"/>
    </row>
    <row r="381" spans="4:50" ht="13.5" customHeight="1" x14ac:dyDescent="0.3">
      <c r="D381" s="63"/>
      <c r="E381" s="63"/>
      <c r="F381" s="63"/>
      <c r="H381" s="64"/>
      <c r="AG381" s="65"/>
      <c r="AH381" s="65"/>
      <c r="AI381" s="65"/>
      <c r="AM381" s="43"/>
      <c r="AN381" s="43"/>
      <c r="AO381" s="43"/>
      <c r="AP381" s="43"/>
      <c r="AQ381" s="43"/>
      <c r="AR381" s="43"/>
      <c r="AS381" s="43"/>
      <c r="AT381" s="43"/>
      <c r="AU381" s="43"/>
      <c r="AV381" s="43"/>
      <c r="AW381" s="43"/>
      <c r="AX381" s="43"/>
    </row>
    <row r="382" spans="4:50" ht="13.5" customHeight="1" x14ac:dyDescent="0.3">
      <c r="D382" s="63"/>
      <c r="E382" s="63"/>
      <c r="F382" s="63"/>
      <c r="H382" s="64"/>
      <c r="AG382" s="65"/>
      <c r="AH382" s="65"/>
      <c r="AI382" s="65"/>
      <c r="AM382" s="43"/>
      <c r="AN382" s="43"/>
      <c r="AO382" s="43"/>
      <c r="AP382" s="43"/>
      <c r="AQ382" s="43"/>
      <c r="AR382" s="43"/>
      <c r="AS382" s="43"/>
      <c r="AT382" s="43"/>
      <c r="AU382" s="43"/>
      <c r="AV382" s="43"/>
      <c r="AW382" s="43"/>
      <c r="AX382" s="43"/>
    </row>
    <row r="383" spans="4:50" ht="13.5" customHeight="1" x14ac:dyDescent="0.3">
      <c r="D383" s="63"/>
      <c r="E383" s="63"/>
      <c r="F383" s="63"/>
      <c r="H383" s="64"/>
      <c r="AG383" s="65"/>
      <c r="AH383" s="65"/>
      <c r="AI383" s="65"/>
      <c r="AM383" s="43"/>
      <c r="AN383" s="43"/>
      <c r="AO383" s="43"/>
      <c r="AP383" s="43"/>
      <c r="AQ383" s="43"/>
      <c r="AR383" s="43"/>
      <c r="AS383" s="43"/>
      <c r="AT383" s="43"/>
      <c r="AU383" s="43"/>
      <c r="AV383" s="43"/>
      <c r="AW383" s="43"/>
      <c r="AX383" s="43"/>
    </row>
    <row r="384" spans="4:50" ht="13.5" customHeight="1" x14ac:dyDescent="0.3">
      <c r="D384" s="63"/>
      <c r="E384" s="63"/>
      <c r="F384" s="63"/>
      <c r="H384" s="64"/>
      <c r="AG384" s="65"/>
      <c r="AH384" s="65"/>
      <c r="AI384" s="65"/>
      <c r="AM384" s="43"/>
      <c r="AN384" s="43"/>
      <c r="AO384" s="43"/>
      <c r="AP384" s="43"/>
      <c r="AQ384" s="43"/>
      <c r="AR384" s="43"/>
      <c r="AS384" s="43"/>
      <c r="AT384" s="43"/>
      <c r="AU384" s="43"/>
      <c r="AV384" s="43"/>
      <c r="AW384" s="43"/>
      <c r="AX384" s="43"/>
    </row>
    <row r="385" spans="4:50" ht="13.5" customHeight="1" x14ac:dyDescent="0.3">
      <c r="D385" s="63"/>
      <c r="E385" s="63"/>
      <c r="F385" s="63"/>
      <c r="H385" s="64"/>
      <c r="AG385" s="65"/>
      <c r="AH385" s="65"/>
      <c r="AI385" s="65"/>
      <c r="AM385" s="43"/>
      <c r="AN385" s="43"/>
      <c r="AO385" s="43"/>
      <c r="AP385" s="43"/>
      <c r="AQ385" s="43"/>
      <c r="AR385" s="43"/>
      <c r="AS385" s="43"/>
      <c r="AT385" s="43"/>
      <c r="AU385" s="43"/>
      <c r="AV385" s="43"/>
      <c r="AW385" s="43"/>
      <c r="AX385" s="43"/>
    </row>
    <row r="386" spans="4:50" ht="13.5" customHeight="1" x14ac:dyDescent="0.3">
      <c r="D386" s="63"/>
      <c r="E386" s="63"/>
      <c r="F386" s="63"/>
      <c r="H386" s="64"/>
      <c r="AG386" s="65"/>
      <c r="AH386" s="65"/>
      <c r="AI386" s="65"/>
      <c r="AM386" s="43"/>
      <c r="AN386" s="43"/>
      <c r="AO386" s="43"/>
      <c r="AP386" s="43"/>
      <c r="AQ386" s="43"/>
      <c r="AR386" s="43"/>
      <c r="AS386" s="43"/>
      <c r="AT386" s="43"/>
      <c r="AU386" s="43"/>
      <c r="AV386" s="43"/>
      <c r="AW386" s="43"/>
      <c r="AX386" s="43"/>
    </row>
    <row r="387" spans="4:50" ht="13.5" customHeight="1" x14ac:dyDescent="0.3">
      <c r="D387" s="63"/>
      <c r="E387" s="63"/>
      <c r="F387" s="63"/>
      <c r="H387" s="64"/>
      <c r="AG387" s="65"/>
      <c r="AH387" s="65"/>
      <c r="AI387" s="65"/>
      <c r="AM387" s="43"/>
      <c r="AN387" s="43"/>
      <c r="AO387" s="43"/>
      <c r="AP387" s="43"/>
      <c r="AQ387" s="43"/>
      <c r="AR387" s="43"/>
      <c r="AS387" s="43"/>
      <c r="AT387" s="43"/>
      <c r="AU387" s="43"/>
      <c r="AV387" s="43"/>
      <c r="AW387" s="43"/>
      <c r="AX387" s="43"/>
    </row>
    <row r="388" spans="4:50" ht="13.5" customHeight="1" x14ac:dyDescent="0.3">
      <c r="D388" s="63"/>
      <c r="E388" s="63"/>
      <c r="F388" s="63"/>
      <c r="H388" s="64"/>
      <c r="AG388" s="65"/>
      <c r="AH388" s="65"/>
      <c r="AI388" s="65"/>
      <c r="AM388" s="43"/>
      <c r="AN388" s="43"/>
      <c r="AO388" s="43"/>
      <c r="AP388" s="43"/>
      <c r="AQ388" s="43"/>
      <c r="AR388" s="43"/>
      <c r="AS388" s="43"/>
      <c r="AT388" s="43"/>
      <c r="AU388" s="43"/>
      <c r="AV388" s="43"/>
      <c r="AW388" s="43"/>
      <c r="AX388" s="43"/>
    </row>
    <row r="389" spans="4:50" ht="13.5" customHeight="1" x14ac:dyDescent="0.3">
      <c r="D389" s="63"/>
      <c r="E389" s="63"/>
      <c r="F389" s="63"/>
      <c r="H389" s="64"/>
      <c r="AG389" s="65"/>
      <c r="AH389" s="65"/>
      <c r="AI389" s="65"/>
      <c r="AM389" s="43"/>
      <c r="AN389" s="43"/>
      <c r="AO389" s="43"/>
      <c r="AP389" s="43"/>
      <c r="AQ389" s="43"/>
      <c r="AR389" s="43"/>
      <c r="AS389" s="43"/>
      <c r="AT389" s="43"/>
      <c r="AU389" s="43"/>
      <c r="AV389" s="43"/>
      <c r="AW389" s="43"/>
      <c r="AX389" s="43"/>
    </row>
    <row r="390" spans="4:50" ht="13.5" customHeight="1" x14ac:dyDescent="0.3">
      <c r="D390" s="63"/>
      <c r="E390" s="63"/>
      <c r="F390" s="63"/>
      <c r="H390" s="64"/>
      <c r="AG390" s="65"/>
      <c r="AH390" s="65"/>
      <c r="AI390" s="65"/>
      <c r="AM390" s="43"/>
      <c r="AN390" s="43"/>
      <c r="AO390" s="43"/>
      <c r="AP390" s="43"/>
      <c r="AQ390" s="43"/>
      <c r="AR390" s="43"/>
      <c r="AS390" s="43"/>
      <c r="AT390" s="43"/>
      <c r="AU390" s="43"/>
      <c r="AV390" s="43"/>
      <c r="AW390" s="43"/>
      <c r="AX390" s="43"/>
    </row>
    <row r="391" spans="4:50" ht="13.5" customHeight="1" x14ac:dyDescent="0.3">
      <c r="D391" s="63"/>
      <c r="E391" s="63"/>
      <c r="F391" s="63"/>
      <c r="H391" s="64"/>
      <c r="AG391" s="65"/>
      <c r="AH391" s="65"/>
      <c r="AI391" s="65"/>
      <c r="AM391" s="43"/>
      <c r="AN391" s="43"/>
      <c r="AO391" s="43"/>
      <c r="AP391" s="43"/>
      <c r="AQ391" s="43"/>
      <c r="AR391" s="43"/>
      <c r="AS391" s="43"/>
      <c r="AT391" s="43"/>
      <c r="AU391" s="43"/>
      <c r="AV391" s="43"/>
      <c r="AW391" s="43"/>
      <c r="AX391" s="43"/>
    </row>
    <row r="392" spans="4:50" ht="13.5" customHeight="1" x14ac:dyDescent="0.3">
      <c r="D392" s="63"/>
      <c r="E392" s="63"/>
      <c r="F392" s="63"/>
      <c r="H392" s="64"/>
      <c r="AG392" s="65"/>
      <c r="AH392" s="65"/>
      <c r="AI392" s="65"/>
      <c r="AM392" s="43"/>
      <c r="AN392" s="43"/>
      <c r="AO392" s="43"/>
      <c r="AP392" s="43"/>
      <c r="AQ392" s="43"/>
      <c r="AR392" s="43"/>
      <c r="AS392" s="43"/>
      <c r="AT392" s="43"/>
      <c r="AU392" s="43"/>
      <c r="AV392" s="43"/>
      <c r="AW392" s="43"/>
      <c r="AX392" s="43"/>
    </row>
    <row r="393" spans="4:50" ht="13.5" customHeight="1" x14ac:dyDescent="0.3">
      <c r="D393" s="63"/>
      <c r="E393" s="63"/>
      <c r="F393" s="63"/>
      <c r="H393" s="64"/>
      <c r="AG393" s="65"/>
      <c r="AH393" s="65"/>
      <c r="AI393" s="65"/>
      <c r="AM393" s="43"/>
      <c r="AN393" s="43"/>
      <c r="AO393" s="43"/>
      <c r="AP393" s="43"/>
      <c r="AQ393" s="43"/>
      <c r="AR393" s="43"/>
      <c r="AS393" s="43"/>
      <c r="AT393" s="43"/>
      <c r="AU393" s="43"/>
      <c r="AV393" s="43"/>
      <c r="AW393" s="43"/>
      <c r="AX393" s="43"/>
    </row>
    <row r="394" spans="4:50" ht="13.5" customHeight="1" x14ac:dyDescent="0.3">
      <c r="D394" s="63"/>
      <c r="E394" s="63"/>
      <c r="F394" s="63"/>
      <c r="H394" s="64"/>
      <c r="AG394" s="65"/>
      <c r="AH394" s="65"/>
      <c r="AI394" s="65"/>
      <c r="AM394" s="43"/>
      <c r="AN394" s="43"/>
      <c r="AO394" s="43"/>
      <c r="AP394" s="43"/>
      <c r="AQ394" s="43"/>
      <c r="AR394" s="43"/>
      <c r="AS394" s="43"/>
      <c r="AT394" s="43"/>
      <c r="AU394" s="43"/>
      <c r="AV394" s="43"/>
      <c r="AW394" s="43"/>
      <c r="AX394" s="43"/>
    </row>
    <row r="395" spans="4:50" ht="13.5" customHeight="1" x14ac:dyDescent="0.3">
      <c r="D395" s="63"/>
      <c r="E395" s="63"/>
      <c r="F395" s="63"/>
      <c r="H395" s="64"/>
      <c r="AG395" s="65"/>
      <c r="AH395" s="65"/>
      <c r="AI395" s="65"/>
      <c r="AM395" s="43"/>
      <c r="AN395" s="43"/>
      <c r="AO395" s="43"/>
      <c r="AP395" s="43"/>
      <c r="AQ395" s="43"/>
      <c r="AR395" s="43"/>
      <c r="AS395" s="43"/>
      <c r="AT395" s="43"/>
      <c r="AU395" s="43"/>
      <c r="AV395" s="43"/>
      <c r="AW395" s="43"/>
      <c r="AX395" s="43"/>
    </row>
    <row r="396" spans="4:50" ht="13.5" customHeight="1" x14ac:dyDescent="0.3">
      <c r="D396" s="63"/>
      <c r="E396" s="63"/>
      <c r="F396" s="63"/>
      <c r="H396" s="64"/>
      <c r="AG396" s="65"/>
      <c r="AH396" s="65"/>
      <c r="AI396" s="65"/>
      <c r="AM396" s="43"/>
      <c r="AN396" s="43"/>
      <c r="AO396" s="43"/>
      <c r="AP396" s="43"/>
      <c r="AQ396" s="43"/>
      <c r="AR396" s="43"/>
      <c r="AS396" s="43"/>
      <c r="AT396" s="43"/>
      <c r="AU396" s="43"/>
      <c r="AV396" s="43"/>
      <c r="AW396" s="43"/>
      <c r="AX396" s="43"/>
    </row>
    <row r="397" spans="4:50" ht="13.5" customHeight="1" x14ac:dyDescent="0.3">
      <c r="D397" s="63"/>
      <c r="E397" s="63"/>
      <c r="F397" s="63"/>
      <c r="H397" s="64"/>
      <c r="AG397" s="65"/>
      <c r="AH397" s="65"/>
      <c r="AI397" s="65"/>
      <c r="AM397" s="43"/>
      <c r="AN397" s="43"/>
      <c r="AO397" s="43"/>
      <c r="AP397" s="43"/>
      <c r="AQ397" s="43"/>
      <c r="AR397" s="43"/>
      <c r="AS397" s="43"/>
      <c r="AT397" s="43"/>
      <c r="AU397" s="43"/>
      <c r="AV397" s="43"/>
      <c r="AW397" s="43"/>
      <c r="AX397" s="43"/>
    </row>
    <row r="398" spans="4:50" ht="13.5" customHeight="1" x14ac:dyDescent="0.3">
      <c r="D398" s="63"/>
      <c r="E398" s="63"/>
      <c r="F398" s="63"/>
      <c r="H398" s="64"/>
      <c r="AG398" s="65"/>
      <c r="AH398" s="65"/>
      <c r="AI398" s="65"/>
      <c r="AM398" s="43"/>
      <c r="AN398" s="43"/>
      <c r="AO398" s="43"/>
      <c r="AP398" s="43"/>
      <c r="AQ398" s="43"/>
      <c r="AR398" s="43"/>
      <c r="AS398" s="43"/>
      <c r="AT398" s="43"/>
      <c r="AU398" s="43"/>
      <c r="AV398" s="43"/>
      <c r="AW398" s="43"/>
      <c r="AX398" s="43"/>
    </row>
    <row r="399" spans="4:50" ht="13.5" customHeight="1" x14ac:dyDescent="0.3">
      <c r="D399" s="63"/>
      <c r="E399" s="63"/>
      <c r="F399" s="63"/>
      <c r="H399" s="64"/>
      <c r="AG399" s="65"/>
      <c r="AH399" s="65"/>
      <c r="AI399" s="65"/>
      <c r="AM399" s="43"/>
      <c r="AN399" s="43"/>
      <c r="AO399" s="43"/>
      <c r="AP399" s="43"/>
      <c r="AQ399" s="43"/>
      <c r="AR399" s="43"/>
      <c r="AS399" s="43"/>
      <c r="AT399" s="43"/>
      <c r="AU399" s="43"/>
      <c r="AV399" s="43"/>
      <c r="AW399" s="43"/>
      <c r="AX399" s="43"/>
    </row>
    <row r="400" spans="4:50" ht="13.5" customHeight="1" x14ac:dyDescent="0.3">
      <c r="D400" s="63"/>
      <c r="E400" s="63"/>
      <c r="F400" s="63"/>
      <c r="H400" s="64"/>
      <c r="AG400" s="65"/>
      <c r="AH400" s="65"/>
      <c r="AI400" s="65"/>
      <c r="AM400" s="43"/>
      <c r="AN400" s="43"/>
      <c r="AO400" s="43"/>
      <c r="AP400" s="43"/>
      <c r="AQ400" s="43"/>
      <c r="AR400" s="43"/>
      <c r="AS400" s="43"/>
      <c r="AT400" s="43"/>
      <c r="AU400" s="43"/>
      <c r="AV400" s="43"/>
      <c r="AW400" s="43"/>
      <c r="AX400" s="43"/>
    </row>
    <row r="401" spans="4:50" ht="13.5" customHeight="1" x14ac:dyDescent="0.3">
      <c r="D401" s="63"/>
      <c r="E401" s="63"/>
      <c r="F401" s="63"/>
      <c r="H401" s="64"/>
      <c r="AG401" s="65"/>
      <c r="AH401" s="65"/>
      <c r="AI401" s="65"/>
      <c r="AM401" s="43"/>
      <c r="AN401" s="43"/>
      <c r="AO401" s="43"/>
      <c r="AP401" s="43"/>
      <c r="AQ401" s="43"/>
      <c r="AR401" s="43"/>
      <c r="AS401" s="43"/>
      <c r="AT401" s="43"/>
      <c r="AU401" s="43"/>
      <c r="AV401" s="43"/>
      <c r="AW401" s="43"/>
      <c r="AX401" s="43"/>
    </row>
    <row r="402" spans="4:50" ht="13.5" customHeight="1" x14ac:dyDescent="0.3">
      <c r="D402" s="63"/>
      <c r="E402" s="63"/>
      <c r="F402" s="63"/>
      <c r="H402" s="64"/>
      <c r="AG402" s="65"/>
      <c r="AH402" s="65"/>
      <c r="AI402" s="65"/>
      <c r="AM402" s="43"/>
      <c r="AN402" s="43"/>
      <c r="AO402" s="43"/>
      <c r="AP402" s="43"/>
      <c r="AQ402" s="43"/>
      <c r="AR402" s="43"/>
      <c r="AS402" s="43"/>
      <c r="AT402" s="43"/>
      <c r="AU402" s="43"/>
      <c r="AV402" s="43"/>
      <c r="AW402" s="43"/>
      <c r="AX402" s="43"/>
    </row>
    <row r="403" spans="4:50" ht="13.5" customHeight="1" x14ac:dyDescent="0.3">
      <c r="D403" s="63"/>
      <c r="E403" s="63"/>
      <c r="F403" s="63"/>
      <c r="H403" s="64"/>
      <c r="AG403" s="65"/>
      <c r="AH403" s="65"/>
      <c r="AI403" s="65"/>
      <c r="AM403" s="43"/>
      <c r="AN403" s="43"/>
      <c r="AO403" s="43"/>
      <c r="AP403" s="43"/>
      <c r="AQ403" s="43"/>
      <c r="AR403" s="43"/>
      <c r="AS403" s="43"/>
      <c r="AT403" s="43"/>
      <c r="AU403" s="43"/>
      <c r="AV403" s="43"/>
      <c r="AW403" s="43"/>
      <c r="AX403" s="43"/>
    </row>
    <row r="404" spans="4:50" ht="13.5" customHeight="1" x14ac:dyDescent="0.3">
      <c r="D404" s="63"/>
      <c r="E404" s="63"/>
      <c r="F404" s="63"/>
      <c r="H404" s="64"/>
      <c r="AG404" s="65"/>
      <c r="AH404" s="65"/>
      <c r="AI404" s="65"/>
      <c r="AM404" s="43"/>
      <c r="AN404" s="43"/>
      <c r="AO404" s="43"/>
      <c r="AP404" s="43"/>
      <c r="AQ404" s="43"/>
      <c r="AR404" s="43"/>
      <c r="AS404" s="43"/>
      <c r="AT404" s="43"/>
      <c r="AU404" s="43"/>
      <c r="AV404" s="43"/>
      <c r="AW404" s="43"/>
      <c r="AX404" s="43"/>
    </row>
    <row r="405" spans="4:50" ht="13.5" customHeight="1" x14ac:dyDescent="0.3">
      <c r="D405" s="63"/>
      <c r="E405" s="63"/>
      <c r="F405" s="63"/>
      <c r="H405" s="64"/>
      <c r="AG405" s="65"/>
      <c r="AH405" s="65"/>
      <c r="AI405" s="65"/>
      <c r="AM405" s="43"/>
      <c r="AN405" s="43"/>
      <c r="AO405" s="43"/>
      <c r="AP405" s="43"/>
      <c r="AQ405" s="43"/>
      <c r="AR405" s="43"/>
      <c r="AS405" s="43"/>
      <c r="AT405" s="43"/>
      <c r="AU405" s="43"/>
      <c r="AV405" s="43"/>
      <c r="AW405" s="43"/>
      <c r="AX405" s="43"/>
    </row>
    <row r="406" spans="4:50" ht="13.5" customHeight="1" x14ac:dyDescent="0.3">
      <c r="D406" s="63"/>
      <c r="E406" s="63"/>
      <c r="F406" s="63"/>
      <c r="H406" s="64"/>
      <c r="AG406" s="65"/>
      <c r="AH406" s="65"/>
      <c r="AI406" s="65"/>
      <c r="AM406" s="43"/>
      <c r="AN406" s="43"/>
      <c r="AO406" s="43"/>
      <c r="AP406" s="43"/>
      <c r="AQ406" s="43"/>
      <c r="AR406" s="43"/>
      <c r="AS406" s="43"/>
      <c r="AT406" s="43"/>
      <c r="AU406" s="43"/>
      <c r="AV406" s="43"/>
      <c r="AW406" s="43"/>
      <c r="AX406" s="43"/>
    </row>
    <row r="407" spans="4:50" ht="13.5" customHeight="1" x14ac:dyDescent="0.3">
      <c r="D407" s="63"/>
      <c r="E407" s="63"/>
      <c r="F407" s="63"/>
      <c r="H407" s="64"/>
      <c r="AG407" s="65"/>
      <c r="AH407" s="65"/>
      <c r="AI407" s="65"/>
      <c r="AM407" s="43"/>
      <c r="AN407" s="43"/>
      <c r="AO407" s="43"/>
      <c r="AP407" s="43"/>
      <c r="AQ407" s="43"/>
      <c r="AR407" s="43"/>
      <c r="AS407" s="43"/>
      <c r="AT407" s="43"/>
      <c r="AU407" s="43"/>
      <c r="AV407" s="43"/>
      <c r="AW407" s="43"/>
      <c r="AX407" s="43"/>
    </row>
    <row r="408" spans="4:50" ht="13.5" customHeight="1" x14ac:dyDescent="0.3">
      <c r="D408" s="63"/>
      <c r="E408" s="63"/>
      <c r="F408" s="63"/>
      <c r="H408" s="64"/>
      <c r="AG408" s="65"/>
      <c r="AH408" s="65"/>
      <c r="AI408" s="65"/>
      <c r="AM408" s="43"/>
      <c r="AN408" s="43"/>
      <c r="AO408" s="43"/>
      <c r="AP408" s="43"/>
      <c r="AQ408" s="43"/>
      <c r="AR408" s="43"/>
      <c r="AS408" s="43"/>
      <c r="AT408" s="43"/>
      <c r="AU408" s="43"/>
      <c r="AV408" s="43"/>
      <c r="AW408" s="43"/>
      <c r="AX408" s="43"/>
    </row>
    <row r="409" spans="4:50" ht="13.5" customHeight="1" x14ac:dyDescent="0.3">
      <c r="D409" s="63"/>
      <c r="E409" s="63"/>
      <c r="F409" s="63"/>
      <c r="H409" s="64"/>
      <c r="AG409" s="65"/>
      <c r="AH409" s="65"/>
      <c r="AI409" s="65"/>
      <c r="AM409" s="43"/>
      <c r="AN409" s="43"/>
      <c r="AO409" s="43"/>
      <c r="AP409" s="43"/>
      <c r="AQ409" s="43"/>
      <c r="AR409" s="43"/>
      <c r="AS409" s="43"/>
      <c r="AT409" s="43"/>
      <c r="AU409" s="43"/>
      <c r="AV409" s="43"/>
      <c r="AW409" s="43"/>
      <c r="AX409" s="43"/>
    </row>
    <row r="410" spans="4:50" ht="13.5" customHeight="1" x14ac:dyDescent="0.3">
      <c r="D410" s="63"/>
      <c r="E410" s="63"/>
      <c r="F410" s="63"/>
      <c r="H410" s="64"/>
      <c r="AG410" s="65"/>
      <c r="AH410" s="65"/>
      <c r="AI410" s="65"/>
      <c r="AM410" s="43"/>
      <c r="AN410" s="43"/>
      <c r="AO410" s="43"/>
      <c r="AP410" s="43"/>
      <c r="AQ410" s="43"/>
      <c r="AR410" s="43"/>
      <c r="AS410" s="43"/>
      <c r="AT410" s="43"/>
      <c r="AU410" s="43"/>
      <c r="AV410" s="43"/>
      <c r="AW410" s="43"/>
      <c r="AX410" s="43"/>
    </row>
    <row r="411" spans="4:50" ht="13.5" customHeight="1" x14ac:dyDescent="0.3">
      <c r="D411" s="63"/>
      <c r="E411" s="63"/>
      <c r="F411" s="63"/>
      <c r="H411" s="64"/>
      <c r="AG411" s="65"/>
      <c r="AH411" s="65"/>
      <c r="AI411" s="65"/>
      <c r="AM411" s="43"/>
      <c r="AN411" s="43"/>
      <c r="AO411" s="43"/>
      <c r="AP411" s="43"/>
      <c r="AQ411" s="43"/>
      <c r="AR411" s="43"/>
      <c r="AS411" s="43"/>
      <c r="AT411" s="43"/>
      <c r="AU411" s="43"/>
      <c r="AV411" s="43"/>
      <c r="AW411" s="43"/>
      <c r="AX411" s="43"/>
    </row>
    <row r="412" spans="4:50" ht="13.5" customHeight="1" x14ac:dyDescent="0.3">
      <c r="D412" s="63"/>
      <c r="E412" s="63"/>
      <c r="F412" s="63"/>
      <c r="H412" s="64"/>
      <c r="AG412" s="65"/>
      <c r="AH412" s="65"/>
      <c r="AI412" s="65"/>
      <c r="AM412" s="43"/>
      <c r="AN412" s="43"/>
      <c r="AO412" s="43"/>
      <c r="AP412" s="43"/>
      <c r="AQ412" s="43"/>
      <c r="AR412" s="43"/>
      <c r="AS412" s="43"/>
      <c r="AT412" s="43"/>
      <c r="AU412" s="43"/>
      <c r="AV412" s="43"/>
      <c r="AW412" s="43"/>
      <c r="AX412" s="43"/>
    </row>
    <row r="413" spans="4:50" ht="13.5" customHeight="1" x14ac:dyDescent="0.3">
      <c r="D413" s="63"/>
      <c r="E413" s="63"/>
      <c r="F413" s="63"/>
      <c r="H413" s="64"/>
      <c r="AG413" s="65"/>
      <c r="AH413" s="65"/>
      <c r="AI413" s="65"/>
      <c r="AM413" s="43"/>
      <c r="AN413" s="43"/>
      <c r="AO413" s="43"/>
      <c r="AP413" s="43"/>
      <c r="AQ413" s="43"/>
      <c r="AR413" s="43"/>
      <c r="AS413" s="43"/>
      <c r="AT413" s="43"/>
      <c r="AU413" s="43"/>
      <c r="AV413" s="43"/>
      <c r="AW413" s="43"/>
      <c r="AX413" s="43"/>
    </row>
    <row r="414" spans="4:50" ht="13.5" customHeight="1" x14ac:dyDescent="0.3">
      <c r="D414" s="63"/>
      <c r="E414" s="63"/>
      <c r="F414" s="63"/>
      <c r="H414" s="64"/>
      <c r="AG414" s="65"/>
      <c r="AH414" s="65"/>
      <c r="AI414" s="65"/>
      <c r="AM414" s="43"/>
      <c r="AN414" s="43"/>
      <c r="AO414" s="43"/>
      <c r="AP414" s="43"/>
      <c r="AQ414" s="43"/>
      <c r="AR414" s="43"/>
      <c r="AS414" s="43"/>
      <c r="AT414" s="43"/>
      <c r="AU414" s="43"/>
      <c r="AV414" s="43"/>
      <c r="AW414" s="43"/>
      <c r="AX414" s="43"/>
    </row>
    <row r="415" spans="4:50" ht="13.5" customHeight="1" x14ac:dyDescent="0.3">
      <c r="D415" s="63"/>
      <c r="E415" s="63"/>
      <c r="F415" s="63"/>
      <c r="H415" s="64"/>
      <c r="AG415" s="65"/>
      <c r="AH415" s="65"/>
      <c r="AI415" s="65"/>
      <c r="AM415" s="43"/>
      <c r="AN415" s="43"/>
      <c r="AO415" s="43"/>
      <c r="AP415" s="43"/>
      <c r="AQ415" s="43"/>
      <c r="AR415" s="43"/>
      <c r="AS415" s="43"/>
      <c r="AT415" s="43"/>
      <c r="AU415" s="43"/>
      <c r="AV415" s="43"/>
      <c r="AW415" s="43"/>
      <c r="AX415" s="43"/>
    </row>
    <row r="416" spans="4:50" ht="13.5" customHeight="1" x14ac:dyDescent="0.3">
      <c r="D416" s="63"/>
      <c r="E416" s="63"/>
      <c r="F416" s="63"/>
      <c r="H416" s="64"/>
      <c r="AG416" s="65"/>
      <c r="AH416" s="65"/>
      <c r="AI416" s="65"/>
      <c r="AM416" s="43"/>
      <c r="AN416" s="43"/>
      <c r="AO416" s="43"/>
      <c r="AP416" s="43"/>
      <c r="AQ416" s="43"/>
      <c r="AR416" s="43"/>
      <c r="AS416" s="43"/>
      <c r="AT416" s="43"/>
      <c r="AU416" s="43"/>
      <c r="AV416" s="43"/>
      <c r="AW416" s="43"/>
      <c r="AX416" s="43"/>
    </row>
    <row r="417" spans="4:50" ht="13.5" customHeight="1" x14ac:dyDescent="0.3">
      <c r="D417" s="63"/>
      <c r="E417" s="63"/>
      <c r="F417" s="63"/>
      <c r="H417" s="64"/>
      <c r="AG417" s="65"/>
      <c r="AH417" s="65"/>
      <c r="AI417" s="65"/>
      <c r="AM417" s="43"/>
      <c r="AN417" s="43"/>
      <c r="AO417" s="43"/>
      <c r="AP417" s="43"/>
      <c r="AQ417" s="43"/>
      <c r="AR417" s="43"/>
      <c r="AS417" s="43"/>
      <c r="AT417" s="43"/>
      <c r="AU417" s="43"/>
      <c r="AV417" s="43"/>
      <c r="AW417" s="43"/>
      <c r="AX417" s="43"/>
    </row>
    <row r="418" spans="4:50" ht="13.5" customHeight="1" x14ac:dyDescent="0.3">
      <c r="D418" s="63"/>
      <c r="E418" s="63"/>
      <c r="F418" s="63"/>
      <c r="H418" s="64"/>
      <c r="AG418" s="65"/>
      <c r="AH418" s="65"/>
      <c r="AI418" s="65"/>
      <c r="AM418" s="43"/>
      <c r="AN418" s="43"/>
      <c r="AO418" s="43"/>
      <c r="AP418" s="43"/>
      <c r="AQ418" s="43"/>
      <c r="AR418" s="43"/>
      <c r="AS418" s="43"/>
      <c r="AT418" s="43"/>
      <c r="AU418" s="43"/>
      <c r="AV418" s="43"/>
      <c r="AW418" s="43"/>
      <c r="AX418" s="43"/>
    </row>
    <row r="419" spans="4:50" ht="13.5" customHeight="1" x14ac:dyDescent="0.3">
      <c r="D419" s="63"/>
      <c r="E419" s="63"/>
      <c r="F419" s="63"/>
      <c r="H419" s="64"/>
      <c r="AG419" s="65"/>
      <c r="AH419" s="65"/>
      <c r="AI419" s="65"/>
      <c r="AM419" s="43"/>
      <c r="AN419" s="43"/>
      <c r="AO419" s="43"/>
      <c r="AP419" s="43"/>
      <c r="AQ419" s="43"/>
      <c r="AR419" s="43"/>
      <c r="AS419" s="43"/>
      <c r="AT419" s="43"/>
      <c r="AU419" s="43"/>
      <c r="AV419" s="43"/>
      <c r="AW419" s="43"/>
      <c r="AX419" s="43"/>
    </row>
    <row r="420" spans="4:50" ht="13.5" customHeight="1" x14ac:dyDescent="0.3">
      <c r="D420" s="63"/>
      <c r="E420" s="63"/>
      <c r="F420" s="63"/>
      <c r="H420" s="64"/>
      <c r="AG420" s="65"/>
      <c r="AH420" s="65"/>
      <c r="AI420" s="65"/>
      <c r="AM420" s="43"/>
      <c r="AN420" s="43"/>
      <c r="AO420" s="43"/>
      <c r="AP420" s="43"/>
      <c r="AQ420" s="43"/>
      <c r="AR420" s="43"/>
      <c r="AS420" s="43"/>
      <c r="AT420" s="43"/>
      <c r="AU420" s="43"/>
      <c r="AV420" s="43"/>
      <c r="AW420" s="43"/>
      <c r="AX420" s="43"/>
    </row>
    <row r="421" spans="4:50" ht="13.5" customHeight="1" x14ac:dyDescent="0.3">
      <c r="D421" s="63"/>
      <c r="E421" s="63"/>
      <c r="F421" s="63"/>
      <c r="H421" s="64"/>
      <c r="AG421" s="65"/>
      <c r="AH421" s="65"/>
      <c r="AI421" s="65"/>
      <c r="AM421" s="43"/>
      <c r="AN421" s="43"/>
      <c r="AO421" s="43"/>
      <c r="AP421" s="43"/>
      <c r="AQ421" s="43"/>
      <c r="AR421" s="43"/>
      <c r="AS421" s="43"/>
      <c r="AT421" s="43"/>
      <c r="AU421" s="43"/>
      <c r="AV421" s="43"/>
      <c r="AW421" s="43"/>
      <c r="AX421" s="43"/>
    </row>
    <row r="422" spans="4:50" ht="13.5" customHeight="1" x14ac:dyDescent="0.3">
      <c r="D422" s="63"/>
      <c r="E422" s="63"/>
      <c r="F422" s="63"/>
      <c r="H422" s="64"/>
      <c r="AG422" s="65"/>
      <c r="AH422" s="65"/>
      <c r="AI422" s="65"/>
      <c r="AM422" s="43"/>
      <c r="AN422" s="43"/>
      <c r="AO422" s="43"/>
      <c r="AP422" s="43"/>
      <c r="AQ422" s="43"/>
      <c r="AR422" s="43"/>
      <c r="AS422" s="43"/>
      <c r="AT422" s="43"/>
      <c r="AU422" s="43"/>
      <c r="AV422" s="43"/>
      <c r="AW422" s="43"/>
      <c r="AX422" s="43"/>
    </row>
    <row r="423" spans="4:50" ht="13.5" customHeight="1" x14ac:dyDescent="0.3">
      <c r="D423" s="63"/>
      <c r="E423" s="63"/>
      <c r="F423" s="63"/>
      <c r="H423" s="64"/>
      <c r="AG423" s="65"/>
      <c r="AH423" s="65"/>
      <c r="AI423" s="65"/>
      <c r="AM423" s="43"/>
      <c r="AN423" s="43"/>
      <c r="AO423" s="43"/>
      <c r="AP423" s="43"/>
      <c r="AQ423" s="43"/>
      <c r="AR423" s="43"/>
      <c r="AS423" s="43"/>
      <c r="AT423" s="43"/>
      <c r="AU423" s="43"/>
      <c r="AV423" s="43"/>
      <c r="AW423" s="43"/>
      <c r="AX423" s="43"/>
    </row>
    <row r="424" spans="4:50" ht="13.5" customHeight="1" x14ac:dyDescent="0.3">
      <c r="D424" s="63"/>
      <c r="E424" s="63"/>
      <c r="F424" s="63"/>
      <c r="H424" s="64"/>
      <c r="AG424" s="65"/>
      <c r="AH424" s="65"/>
      <c r="AI424" s="65"/>
      <c r="AM424" s="43"/>
      <c r="AN424" s="43"/>
      <c r="AO424" s="43"/>
      <c r="AP424" s="43"/>
      <c r="AQ424" s="43"/>
      <c r="AR424" s="43"/>
      <c r="AS424" s="43"/>
      <c r="AT424" s="43"/>
      <c r="AU424" s="43"/>
      <c r="AV424" s="43"/>
      <c r="AW424" s="43"/>
      <c r="AX424" s="43"/>
    </row>
    <row r="425" spans="4:50" ht="13.5" customHeight="1" x14ac:dyDescent="0.3">
      <c r="D425" s="63"/>
      <c r="E425" s="63"/>
      <c r="F425" s="63"/>
      <c r="H425" s="64"/>
      <c r="AG425" s="65"/>
      <c r="AH425" s="65"/>
      <c r="AI425" s="65"/>
      <c r="AM425" s="43"/>
      <c r="AN425" s="43"/>
      <c r="AO425" s="43"/>
      <c r="AP425" s="43"/>
      <c r="AQ425" s="43"/>
      <c r="AR425" s="43"/>
      <c r="AS425" s="43"/>
      <c r="AT425" s="43"/>
      <c r="AU425" s="43"/>
      <c r="AV425" s="43"/>
      <c r="AW425" s="43"/>
      <c r="AX425" s="43"/>
    </row>
    <row r="426" spans="4:50" ht="13.5" customHeight="1" x14ac:dyDescent="0.3">
      <c r="D426" s="63"/>
      <c r="E426" s="63"/>
      <c r="F426" s="63"/>
      <c r="H426" s="64"/>
      <c r="AG426" s="65"/>
      <c r="AH426" s="65"/>
      <c r="AI426" s="65"/>
      <c r="AM426" s="43"/>
      <c r="AN426" s="43"/>
      <c r="AO426" s="43"/>
      <c r="AP426" s="43"/>
      <c r="AQ426" s="43"/>
      <c r="AR426" s="43"/>
      <c r="AS426" s="43"/>
      <c r="AT426" s="43"/>
      <c r="AU426" s="43"/>
      <c r="AV426" s="43"/>
      <c r="AW426" s="43"/>
      <c r="AX426" s="43"/>
    </row>
    <row r="427" spans="4:50" ht="13.5" customHeight="1" x14ac:dyDescent="0.3">
      <c r="D427" s="63"/>
      <c r="E427" s="63"/>
      <c r="F427" s="63"/>
      <c r="H427" s="64"/>
      <c r="AG427" s="65"/>
      <c r="AH427" s="65"/>
      <c r="AI427" s="65"/>
      <c r="AM427" s="43"/>
      <c r="AN427" s="43"/>
      <c r="AO427" s="43"/>
      <c r="AP427" s="43"/>
      <c r="AQ427" s="43"/>
      <c r="AR427" s="43"/>
      <c r="AS427" s="43"/>
      <c r="AT427" s="43"/>
      <c r="AU427" s="43"/>
      <c r="AV427" s="43"/>
      <c r="AW427" s="43"/>
      <c r="AX427" s="43"/>
    </row>
    <row r="428" spans="4:50" ht="13.5" customHeight="1" x14ac:dyDescent="0.3">
      <c r="D428" s="63"/>
      <c r="E428" s="63"/>
      <c r="F428" s="63"/>
      <c r="H428" s="64"/>
      <c r="AG428" s="65"/>
      <c r="AH428" s="65"/>
      <c r="AI428" s="65"/>
      <c r="AM428" s="43"/>
      <c r="AN428" s="43"/>
      <c r="AO428" s="43"/>
      <c r="AP428" s="43"/>
      <c r="AQ428" s="43"/>
      <c r="AR428" s="43"/>
      <c r="AS428" s="43"/>
      <c r="AT428" s="43"/>
      <c r="AU428" s="43"/>
      <c r="AV428" s="43"/>
      <c r="AW428" s="43"/>
      <c r="AX428" s="43"/>
    </row>
    <row r="429" spans="4:50" ht="13.5" customHeight="1" x14ac:dyDescent="0.3">
      <c r="D429" s="63"/>
      <c r="E429" s="63"/>
      <c r="F429" s="63"/>
      <c r="H429" s="64"/>
      <c r="AG429" s="65"/>
      <c r="AH429" s="65"/>
      <c r="AI429" s="65"/>
      <c r="AM429" s="43"/>
      <c r="AN429" s="43"/>
      <c r="AO429" s="43"/>
      <c r="AP429" s="43"/>
      <c r="AQ429" s="43"/>
      <c r="AR429" s="43"/>
      <c r="AS429" s="43"/>
      <c r="AT429" s="43"/>
      <c r="AU429" s="43"/>
      <c r="AV429" s="43"/>
      <c r="AW429" s="43"/>
      <c r="AX429" s="43"/>
    </row>
    <row r="430" spans="4:50" ht="13.5" customHeight="1" x14ac:dyDescent="0.3">
      <c r="D430" s="63"/>
      <c r="E430" s="63"/>
      <c r="F430" s="63"/>
      <c r="H430" s="64"/>
      <c r="AG430" s="65"/>
      <c r="AH430" s="65"/>
      <c r="AI430" s="65"/>
      <c r="AM430" s="43"/>
      <c r="AN430" s="43"/>
      <c r="AO430" s="43"/>
      <c r="AP430" s="43"/>
      <c r="AQ430" s="43"/>
      <c r="AR430" s="43"/>
      <c r="AS430" s="43"/>
      <c r="AT430" s="43"/>
      <c r="AU430" s="43"/>
      <c r="AV430" s="43"/>
      <c r="AW430" s="43"/>
      <c r="AX430" s="43"/>
    </row>
    <row r="431" spans="4:50" ht="13.5" customHeight="1" x14ac:dyDescent="0.3">
      <c r="D431" s="63"/>
      <c r="E431" s="63"/>
      <c r="F431" s="63"/>
      <c r="H431" s="64"/>
      <c r="AG431" s="65"/>
      <c r="AH431" s="65"/>
      <c r="AI431" s="65"/>
      <c r="AM431" s="43"/>
      <c r="AN431" s="43"/>
      <c r="AO431" s="43"/>
      <c r="AP431" s="43"/>
      <c r="AQ431" s="43"/>
      <c r="AR431" s="43"/>
      <c r="AS431" s="43"/>
      <c r="AT431" s="43"/>
      <c r="AU431" s="43"/>
      <c r="AV431" s="43"/>
      <c r="AW431" s="43"/>
      <c r="AX431" s="43"/>
    </row>
    <row r="432" spans="4:50" ht="13.5" customHeight="1" x14ac:dyDescent="0.3">
      <c r="D432" s="63"/>
      <c r="E432" s="63"/>
      <c r="F432" s="63"/>
      <c r="H432" s="64"/>
      <c r="AG432" s="65"/>
      <c r="AH432" s="65"/>
      <c r="AI432" s="65"/>
      <c r="AM432" s="43"/>
      <c r="AN432" s="43"/>
      <c r="AO432" s="43"/>
      <c r="AP432" s="43"/>
      <c r="AQ432" s="43"/>
      <c r="AR432" s="43"/>
      <c r="AS432" s="43"/>
      <c r="AT432" s="43"/>
      <c r="AU432" s="43"/>
      <c r="AV432" s="43"/>
      <c r="AW432" s="43"/>
      <c r="AX432" s="43"/>
    </row>
    <row r="433" spans="4:50" ht="13.5" customHeight="1" x14ac:dyDescent="0.3">
      <c r="D433" s="63"/>
      <c r="E433" s="63"/>
      <c r="F433" s="63"/>
      <c r="H433" s="64"/>
      <c r="AG433" s="65"/>
      <c r="AH433" s="65"/>
      <c r="AI433" s="65"/>
      <c r="AM433" s="43"/>
      <c r="AN433" s="43"/>
      <c r="AO433" s="43"/>
      <c r="AP433" s="43"/>
      <c r="AQ433" s="43"/>
      <c r="AR433" s="43"/>
      <c r="AS433" s="43"/>
      <c r="AT433" s="43"/>
      <c r="AU433" s="43"/>
      <c r="AV433" s="43"/>
      <c r="AW433" s="43"/>
      <c r="AX433" s="43"/>
    </row>
    <row r="434" spans="4:50" ht="13.5" customHeight="1" x14ac:dyDescent="0.3">
      <c r="D434" s="63"/>
      <c r="E434" s="63"/>
      <c r="F434" s="63"/>
      <c r="H434" s="64"/>
      <c r="AG434" s="65"/>
      <c r="AH434" s="65"/>
      <c r="AI434" s="65"/>
      <c r="AM434" s="43"/>
      <c r="AN434" s="43"/>
      <c r="AO434" s="43"/>
      <c r="AP434" s="43"/>
      <c r="AQ434" s="43"/>
      <c r="AR434" s="43"/>
      <c r="AS434" s="43"/>
      <c r="AT434" s="43"/>
      <c r="AU434" s="43"/>
      <c r="AV434" s="43"/>
      <c r="AW434" s="43"/>
      <c r="AX434" s="43"/>
    </row>
    <row r="435" spans="4:50" ht="13.5" customHeight="1" x14ac:dyDescent="0.3">
      <c r="D435" s="63"/>
      <c r="E435" s="63"/>
      <c r="F435" s="63"/>
      <c r="H435" s="64"/>
      <c r="AG435" s="65"/>
      <c r="AH435" s="65"/>
      <c r="AI435" s="65"/>
      <c r="AM435" s="43"/>
      <c r="AN435" s="43"/>
      <c r="AO435" s="43"/>
      <c r="AP435" s="43"/>
      <c r="AQ435" s="43"/>
      <c r="AR435" s="43"/>
      <c r="AS435" s="43"/>
      <c r="AT435" s="43"/>
      <c r="AU435" s="43"/>
      <c r="AV435" s="43"/>
      <c r="AW435" s="43"/>
      <c r="AX435" s="43"/>
    </row>
    <row r="436" spans="4:50" ht="13.5" customHeight="1" x14ac:dyDescent="0.3">
      <c r="D436" s="63"/>
      <c r="E436" s="63"/>
      <c r="F436" s="63"/>
      <c r="H436" s="64"/>
      <c r="AG436" s="65"/>
      <c r="AH436" s="65"/>
      <c r="AI436" s="65"/>
      <c r="AM436" s="43"/>
      <c r="AN436" s="43"/>
      <c r="AO436" s="43"/>
      <c r="AP436" s="43"/>
      <c r="AQ436" s="43"/>
      <c r="AR436" s="43"/>
      <c r="AS436" s="43"/>
      <c r="AT436" s="43"/>
      <c r="AU436" s="43"/>
      <c r="AV436" s="43"/>
      <c r="AW436" s="43"/>
      <c r="AX436" s="43"/>
    </row>
    <row r="437" spans="4:50" ht="13.5" customHeight="1" x14ac:dyDescent="0.3">
      <c r="D437" s="63"/>
      <c r="E437" s="63"/>
      <c r="F437" s="63"/>
      <c r="H437" s="64"/>
      <c r="AG437" s="65"/>
      <c r="AH437" s="65"/>
      <c r="AI437" s="65"/>
      <c r="AM437" s="43"/>
      <c r="AN437" s="43"/>
      <c r="AO437" s="43"/>
      <c r="AP437" s="43"/>
      <c r="AQ437" s="43"/>
      <c r="AR437" s="43"/>
      <c r="AS437" s="43"/>
      <c r="AT437" s="43"/>
      <c r="AU437" s="43"/>
      <c r="AV437" s="43"/>
      <c r="AW437" s="43"/>
      <c r="AX437" s="43"/>
    </row>
    <row r="438" spans="4:50" ht="13.5" customHeight="1" x14ac:dyDescent="0.3">
      <c r="D438" s="63"/>
      <c r="E438" s="63"/>
      <c r="F438" s="63"/>
      <c r="H438" s="64"/>
      <c r="AG438" s="65"/>
      <c r="AH438" s="65"/>
      <c r="AI438" s="65"/>
      <c r="AM438" s="43"/>
      <c r="AN438" s="43"/>
      <c r="AO438" s="43"/>
      <c r="AP438" s="43"/>
      <c r="AQ438" s="43"/>
      <c r="AR438" s="43"/>
      <c r="AS438" s="43"/>
      <c r="AT438" s="43"/>
      <c r="AU438" s="43"/>
      <c r="AV438" s="43"/>
      <c r="AW438" s="43"/>
      <c r="AX438" s="43"/>
    </row>
    <row r="439" spans="4:50" ht="13.5" customHeight="1" x14ac:dyDescent="0.3">
      <c r="D439" s="63"/>
      <c r="E439" s="63"/>
      <c r="F439" s="63"/>
      <c r="H439" s="64"/>
      <c r="AG439" s="65"/>
      <c r="AH439" s="65"/>
      <c r="AI439" s="65"/>
      <c r="AM439" s="43"/>
      <c r="AN439" s="43"/>
      <c r="AO439" s="43"/>
      <c r="AP439" s="43"/>
      <c r="AQ439" s="43"/>
      <c r="AR439" s="43"/>
      <c r="AS439" s="43"/>
      <c r="AT439" s="43"/>
      <c r="AU439" s="43"/>
      <c r="AV439" s="43"/>
      <c r="AW439" s="43"/>
      <c r="AX439" s="43"/>
    </row>
    <row r="440" spans="4:50" ht="13.5" customHeight="1" x14ac:dyDescent="0.3">
      <c r="D440" s="63"/>
      <c r="E440" s="63"/>
      <c r="F440" s="63"/>
      <c r="H440" s="64"/>
      <c r="AG440" s="65"/>
      <c r="AH440" s="65"/>
      <c r="AI440" s="65"/>
      <c r="AM440" s="43"/>
      <c r="AN440" s="43"/>
      <c r="AO440" s="43"/>
      <c r="AP440" s="43"/>
      <c r="AQ440" s="43"/>
      <c r="AR440" s="43"/>
      <c r="AS440" s="43"/>
      <c r="AT440" s="43"/>
      <c r="AU440" s="43"/>
      <c r="AV440" s="43"/>
      <c r="AW440" s="43"/>
      <c r="AX440" s="43"/>
    </row>
    <row r="441" spans="4:50" ht="13.5" customHeight="1" x14ac:dyDescent="0.3">
      <c r="D441" s="63"/>
      <c r="E441" s="63"/>
      <c r="F441" s="63"/>
      <c r="H441" s="64"/>
      <c r="AG441" s="65"/>
      <c r="AH441" s="65"/>
      <c r="AI441" s="65"/>
      <c r="AM441" s="43"/>
      <c r="AN441" s="43"/>
      <c r="AO441" s="43"/>
      <c r="AP441" s="43"/>
      <c r="AQ441" s="43"/>
      <c r="AR441" s="43"/>
      <c r="AS441" s="43"/>
      <c r="AT441" s="43"/>
      <c r="AU441" s="43"/>
      <c r="AV441" s="43"/>
      <c r="AW441" s="43"/>
      <c r="AX441" s="43"/>
    </row>
    <row r="442" spans="4:50" ht="13.5" customHeight="1" x14ac:dyDescent="0.3">
      <c r="D442" s="63"/>
      <c r="E442" s="63"/>
      <c r="F442" s="63"/>
      <c r="H442" s="64"/>
      <c r="AG442" s="65"/>
      <c r="AH442" s="65"/>
      <c r="AI442" s="65"/>
      <c r="AM442" s="43"/>
      <c r="AN442" s="43"/>
      <c r="AO442" s="43"/>
      <c r="AP442" s="43"/>
      <c r="AQ442" s="43"/>
      <c r="AR442" s="43"/>
      <c r="AS442" s="43"/>
      <c r="AT442" s="43"/>
      <c r="AU442" s="43"/>
      <c r="AV442" s="43"/>
      <c r="AW442" s="43"/>
      <c r="AX442" s="43"/>
    </row>
    <row r="443" spans="4:50" ht="13.5" customHeight="1" x14ac:dyDescent="0.3">
      <c r="D443" s="63"/>
      <c r="E443" s="63"/>
      <c r="F443" s="63"/>
      <c r="H443" s="64"/>
      <c r="AG443" s="65"/>
      <c r="AH443" s="65"/>
      <c r="AI443" s="65"/>
      <c r="AM443" s="43"/>
      <c r="AN443" s="43"/>
      <c r="AO443" s="43"/>
      <c r="AP443" s="43"/>
      <c r="AQ443" s="43"/>
      <c r="AR443" s="43"/>
      <c r="AS443" s="43"/>
      <c r="AT443" s="43"/>
      <c r="AU443" s="43"/>
      <c r="AV443" s="43"/>
      <c r="AW443" s="43"/>
      <c r="AX443" s="43"/>
    </row>
    <row r="444" spans="4:50" ht="13.5" customHeight="1" x14ac:dyDescent="0.3">
      <c r="D444" s="63"/>
      <c r="E444" s="63"/>
      <c r="F444" s="63"/>
      <c r="H444" s="64"/>
      <c r="AG444" s="65"/>
      <c r="AH444" s="65"/>
      <c r="AI444" s="65"/>
      <c r="AM444" s="43"/>
      <c r="AN444" s="43"/>
      <c r="AO444" s="43"/>
      <c r="AP444" s="43"/>
      <c r="AQ444" s="43"/>
      <c r="AR444" s="43"/>
      <c r="AS444" s="43"/>
      <c r="AT444" s="43"/>
      <c r="AU444" s="43"/>
      <c r="AV444" s="43"/>
      <c r="AW444" s="43"/>
      <c r="AX444" s="43"/>
    </row>
    <row r="445" spans="4:50" ht="13.5" customHeight="1" x14ac:dyDescent="0.3">
      <c r="D445" s="63"/>
      <c r="E445" s="63"/>
      <c r="F445" s="63"/>
      <c r="H445" s="64"/>
      <c r="AG445" s="65"/>
      <c r="AH445" s="65"/>
      <c r="AI445" s="65"/>
      <c r="AM445" s="43"/>
      <c r="AN445" s="43"/>
      <c r="AO445" s="43"/>
      <c r="AP445" s="43"/>
      <c r="AQ445" s="43"/>
      <c r="AR445" s="43"/>
      <c r="AS445" s="43"/>
      <c r="AT445" s="43"/>
      <c r="AU445" s="43"/>
      <c r="AV445" s="43"/>
      <c r="AW445" s="43"/>
      <c r="AX445" s="43"/>
    </row>
    <row r="446" spans="4:50" ht="13.5" customHeight="1" x14ac:dyDescent="0.3">
      <c r="D446" s="63"/>
      <c r="E446" s="63"/>
      <c r="F446" s="63"/>
      <c r="H446" s="64"/>
      <c r="AG446" s="65"/>
      <c r="AH446" s="65"/>
      <c r="AI446" s="65"/>
      <c r="AM446" s="43"/>
      <c r="AN446" s="43"/>
      <c r="AO446" s="43"/>
      <c r="AP446" s="43"/>
      <c r="AQ446" s="43"/>
      <c r="AR446" s="43"/>
      <c r="AS446" s="43"/>
      <c r="AT446" s="43"/>
      <c r="AU446" s="43"/>
      <c r="AV446" s="43"/>
      <c r="AW446" s="43"/>
      <c r="AX446" s="43"/>
    </row>
    <row r="447" spans="4:50" ht="13.5" customHeight="1" x14ac:dyDescent="0.3">
      <c r="D447" s="63"/>
      <c r="E447" s="63"/>
      <c r="F447" s="63"/>
      <c r="H447" s="64"/>
      <c r="AG447" s="65"/>
      <c r="AH447" s="65"/>
      <c r="AI447" s="65"/>
      <c r="AM447" s="43"/>
      <c r="AN447" s="43"/>
      <c r="AO447" s="43"/>
      <c r="AP447" s="43"/>
      <c r="AQ447" s="43"/>
      <c r="AR447" s="43"/>
      <c r="AS447" s="43"/>
      <c r="AT447" s="43"/>
      <c r="AU447" s="43"/>
      <c r="AV447" s="43"/>
      <c r="AW447" s="43"/>
      <c r="AX447" s="43"/>
    </row>
    <row r="448" spans="4:50" ht="13.5" customHeight="1" x14ac:dyDescent="0.3">
      <c r="D448" s="63"/>
      <c r="E448" s="63"/>
      <c r="F448" s="63"/>
      <c r="H448" s="64"/>
      <c r="AG448" s="65"/>
      <c r="AH448" s="65"/>
      <c r="AI448" s="65"/>
      <c r="AM448" s="43"/>
      <c r="AN448" s="43"/>
      <c r="AO448" s="43"/>
      <c r="AP448" s="43"/>
      <c r="AQ448" s="43"/>
      <c r="AR448" s="43"/>
      <c r="AS448" s="43"/>
      <c r="AT448" s="43"/>
      <c r="AU448" s="43"/>
      <c r="AV448" s="43"/>
      <c r="AW448" s="43"/>
      <c r="AX448" s="43"/>
    </row>
    <row r="449" spans="4:50" ht="13.5" customHeight="1" x14ac:dyDescent="0.3">
      <c r="D449" s="63"/>
      <c r="E449" s="63"/>
      <c r="F449" s="63"/>
      <c r="H449" s="64"/>
      <c r="AG449" s="65"/>
      <c r="AH449" s="65"/>
      <c r="AI449" s="65"/>
      <c r="AM449" s="43"/>
      <c r="AN449" s="43"/>
      <c r="AO449" s="43"/>
      <c r="AP449" s="43"/>
      <c r="AQ449" s="43"/>
      <c r="AR449" s="43"/>
      <c r="AS449" s="43"/>
      <c r="AT449" s="43"/>
      <c r="AU449" s="43"/>
      <c r="AV449" s="43"/>
      <c r="AW449" s="43"/>
      <c r="AX449" s="43"/>
    </row>
    <row r="450" spans="4:50" ht="13.5" customHeight="1" x14ac:dyDescent="0.3">
      <c r="D450" s="63"/>
      <c r="E450" s="63"/>
      <c r="F450" s="63"/>
      <c r="H450" s="64"/>
      <c r="AG450" s="65"/>
      <c r="AH450" s="65"/>
      <c r="AI450" s="65"/>
      <c r="AM450" s="43"/>
      <c r="AN450" s="43"/>
      <c r="AO450" s="43"/>
      <c r="AP450" s="43"/>
      <c r="AQ450" s="43"/>
      <c r="AR450" s="43"/>
      <c r="AS450" s="43"/>
      <c r="AT450" s="43"/>
      <c r="AU450" s="43"/>
      <c r="AV450" s="43"/>
      <c r="AW450" s="43"/>
      <c r="AX450" s="43"/>
    </row>
    <row r="451" spans="4:50" ht="13.5" customHeight="1" x14ac:dyDescent="0.3">
      <c r="D451" s="63"/>
      <c r="E451" s="63"/>
      <c r="F451" s="63"/>
      <c r="H451" s="64"/>
      <c r="AG451" s="65"/>
      <c r="AH451" s="65"/>
      <c r="AI451" s="65"/>
      <c r="AM451" s="43"/>
      <c r="AN451" s="43"/>
      <c r="AO451" s="43"/>
      <c r="AP451" s="43"/>
      <c r="AQ451" s="43"/>
      <c r="AR451" s="43"/>
      <c r="AS451" s="43"/>
      <c r="AT451" s="43"/>
      <c r="AU451" s="43"/>
      <c r="AV451" s="43"/>
      <c r="AW451" s="43"/>
      <c r="AX451" s="43"/>
    </row>
    <row r="452" spans="4:50" ht="13.5" customHeight="1" x14ac:dyDescent="0.3">
      <c r="D452" s="63"/>
      <c r="E452" s="63"/>
      <c r="F452" s="63"/>
      <c r="H452" s="64"/>
      <c r="AG452" s="65"/>
      <c r="AH452" s="65"/>
      <c r="AI452" s="65"/>
      <c r="AM452" s="43"/>
      <c r="AN452" s="43"/>
      <c r="AO452" s="43"/>
      <c r="AP452" s="43"/>
      <c r="AQ452" s="43"/>
      <c r="AR452" s="43"/>
      <c r="AS452" s="43"/>
      <c r="AT452" s="43"/>
      <c r="AU452" s="43"/>
      <c r="AV452" s="43"/>
      <c r="AW452" s="43"/>
      <c r="AX452" s="43"/>
    </row>
    <row r="453" spans="4:50" ht="13.5" customHeight="1" x14ac:dyDescent="0.3">
      <c r="D453" s="63"/>
      <c r="E453" s="63"/>
      <c r="F453" s="63"/>
      <c r="H453" s="64"/>
      <c r="AG453" s="65"/>
      <c r="AH453" s="65"/>
      <c r="AI453" s="65"/>
      <c r="AM453" s="43"/>
      <c r="AN453" s="43"/>
      <c r="AO453" s="43"/>
      <c r="AP453" s="43"/>
      <c r="AQ453" s="43"/>
      <c r="AR453" s="43"/>
      <c r="AS453" s="43"/>
      <c r="AT453" s="43"/>
      <c r="AU453" s="43"/>
      <c r="AV453" s="43"/>
      <c r="AW453" s="43"/>
      <c r="AX453" s="43"/>
    </row>
    <row r="454" spans="4:50" ht="13.5" customHeight="1" x14ac:dyDescent="0.3">
      <c r="D454" s="63"/>
      <c r="E454" s="63"/>
      <c r="F454" s="63"/>
      <c r="H454" s="64"/>
      <c r="AG454" s="65"/>
      <c r="AH454" s="65"/>
      <c r="AI454" s="65"/>
      <c r="AM454" s="43"/>
      <c r="AN454" s="43"/>
      <c r="AO454" s="43"/>
      <c r="AP454" s="43"/>
      <c r="AQ454" s="43"/>
      <c r="AR454" s="43"/>
      <c r="AS454" s="43"/>
      <c r="AT454" s="43"/>
      <c r="AU454" s="43"/>
      <c r="AV454" s="43"/>
      <c r="AW454" s="43"/>
      <c r="AX454" s="43"/>
    </row>
    <row r="455" spans="4:50" ht="13.5" customHeight="1" x14ac:dyDescent="0.3">
      <c r="D455" s="63"/>
      <c r="E455" s="63"/>
      <c r="F455" s="63"/>
      <c r="H455" s="64"/>
      <c r="AG455" s="65"/>
      <c r="AH455" s="65"/>
      <c r="AI455" s="65"/>
      <c r="AM455" s="43"/>
      <c r="AN455" s="43"/>
      <c r="AO455" s="43"/>
      <c r="AP455" s="43"/>
      <c r="AQ455" s="43"/>
      <c r="AR455" s="43"/>
      <c r="AS455" s="43"/>
      <c r="AT455" s="43"/>
      <c r="AU455" s="43"/>
      <c r="AV455" s="43"/>
      <c r="AW455" s="43"/>
      <c r="AX455" s="43"/>
    </row>
    <row r="456" spans="4:50" ht="13.5" customHeight="1" x14ac:dyDescent="0.3">
      <c r="D456" s="63"/>
      <c r="E456" s="63"/>
      <c r="F456" s="63"/>
      <c r="H456" s="64"/>
      <c r="AG456" s="65"/>
      <c r="AH456" s="65"/>
      <c r="AI456" s="65"/>
      <c r="AM456" s="43"/>
      <c r="AN456" s="43"/>
      <c r="AO456" s="43"/>
      <c r="AP456" s="43"/>
      <c r="AQ456" s="43"/>
      <c r="AR456" s="43"/>
      <c r="AS456" s="43"/>
      <c r="AT456" s="43"/>
      <c r="AU456" s="43"/>
      <c r="AV456" s="43"/>
      <c r="AW456" s="43"/>
      <c r="AX456" s="43"/>
    </row>
    <row r="457" spans="4:50" ht="13.5" customHeight="1" x14ac:dyDescent="0.3">
      <c r="D457" s="63"/>
      <c r="E457" s="63"/>
      <c r="F457" s="63"/>
      <c r="H457" s="64"/>
      <c r="AG457" s="65"/>
      <c r="AH457" s="65"/>
      <c r="AI457" s="65"/>
      <c r="AM457" s="43"/>
      <c r="AN457" s="43"/>
      <c r="AO457" s="43"/>
      <c r="AP457" s="43"/>
      <c r="AQ457" s="43"/>
      <c r="AR457" s="43"/>
      <c r="AS457" s="43"/>
      <c r="AT457" s="43"/>
      <c r="AU457" s="43"/>
      <c r="AV457" s="43"/>
      <c r="AW457" s="43"/>
      <c r="AX457" s="43"/>
    </row>
    <row r="458" spans="4:50" ht="13.5" customHeight="1" x14ac:dyDescent="0.3">
      <c r="D458" s="63"/>
      <c r="E458" s="63"/>
      <c r="F458" s="63"/>
      <c r="H458" s="64"/>
      <c r="AG458" s="65"/>
      <c r="AH458" s="65"/>
      <c r="AI458" s="65"/>
      <c r="AM458" s="43"/>
      <c r="AN458" s="43"/>
      <c r="AO458" s="43"/>
      <c r="AP458" s="43"/>
      <c r="AQ458" s="43"/>
      <c r="AR458" s="43"/>
      <c r="AS458" s="43"/>
      <c r="AT458" s="43"/>
      <c r="AU458" s="43"/>
      <c r="AV458" s="43"/>
      <c r="AW458" s="43"/>
      <c r="AX458" s="43"/>
    </row>
    <row r="459" spans="4:50" ht="13.5" customHeight="1" x14ac:dyDescent="0.3">
      <c r="D459" s="63"/>
      <c r="E459" s="63"/>
      <c r="F459" s="63"/>
      <c r="H459" s="64"/>
      <c r="AG459" s="65"/>
      <c r="AH459" s="65"/>
      <c r="AI459" s="65"/>
      <c r="AM459" s="43"/>
      <c r="AN459" s="43"/>
      <c r="AO459" s="43"/>
      <c r="AP459" s="43"/>
      <c r="AQ459" s="43"/>
      <c r="AR459" s="43"/>
      <c r="AS459" s="43"/>
      <c r="AT459" s="43"/>
      <c r="AU459" s="43"/>
      <c r="AV459" s="43"/>
      <c r="AW459" s="43"/>
      <c r="AX459" s="43"/>
    </row>
    <row r="460" spans="4:50" ht="13.5" customHeight="1" x14ac:dyDescent="0.3">
      <c r="D460" s="63"/>
      <c r="E460" s="63"/>
      <c r="F460" s="63"/>
      <c r="H460" s="64"/>
      <c r="AG460" s="65"/>
      <c r="AH460" s="65"/>
      <c r="AI460" s="65"/>
      <c r="AM460" s="43"/>
      <c r="AN460" s="43"/>
      <c r="AO460" s="43"/>
      <c r="AP460" s="43"/>
      <c r="AQ460" s="43"/>
      <c r="AR460" s="43"/>
      <c r="AS460" s="43"/>
      <c r="AT460" s="43"/>
      <c r="AU460" s="43"/>
      <c r="AV460" s="43"/>
      <c r="AW460" s="43"/>
      <c r="AX460" s="43"/>
    </row>
    <row r="461" spans="4:50" ht="13.5" customHeight="1" x14ac:dyDescent="0.3">
      <c r="D461" s="63"/>
      <c r="E461" s="63"/>
      <c r="F461" s="63"/>
      <c r="H461" s="64"/>
      <c r="AG461" s="65"/>
      <c r="AH461" s="65"/>
      <c r="AI461" s="65"/>
      <c r="AM461" s="43"/>
      <c r="AN461" s="43"/>
      <c r="AO461" s="43"/>
      <c r="AP461" s="43"/>
      <c r="AQ461" s="43"/>
      <c r="AR461" s="43"/>
      <c r="AS461" s="43"/>
      <c r="AT461" s="43"/>
      <c r="AU461" s="43"/>
      <c r="AV461" s="43"/>
      <c r="AW461" s="43"/>
      <c r="AX461" s="43"/>
    </row>
    <row r="462" spans="4:50" ht="13.5" customHeight="1" x14ac:dyDescent="0.3">
      <c r="D462" s="63"/>
      <c r="E462" s="63"/>
      <c r="F462" s="63"/>
      <c r="H462" s="64"/>
      <c r="AG462" s="65"/>
      <c r="AH462" s="65"/>
      <c r="AI462" s="65"/>
      <c r="AM462" s="43"/>
      <c r="AN462" s="43"/>
      <c r="AO462" s="43"/>
      <c r="AP462" s="43"/>
      <c r="AQ462" s="43"/>
      <c r="AR462" s="43"/>
      <c r="AS462" s="43"/>
      <c r="AT462" s="43"/>
      <c r="AU462" s="43"/>
      <c r="AV462" s="43"/>
      <c r="AW462" s="43"/>
      <c r="AX462" s="43"/>
    </row>
    <row r="463" spans="4:50" ht="13.5" customHeight="1" x14ac:dyDescent="0.3">
      <c r="D463" s="63"/>
      <c r="E463" s="63"/>
      <c r="F463" s="63"/>
      <c r="H463" s="64"/>
      <c r="AG463" s="65"/>
      <c r="AH463" s="65"/>
      <c r="AI463" s="65"/>
      <c r="AM463" s="43"/>
      <c r="AN463" s="43"/>
      <c r="AO463" s="43"/>
      <c r="AP463" s="43"/>
      <c r="AQ463" s="43"/>
      <c r="AR463" s="43"/>
      <c r="AS463" s="43"/>
      <c r="AT463" s="43"/>
      <c r="AU463" s="43"/>
      <c r="AV463" s="43"/>
      <c r="AW463" s="43"/>
      <c r="AX463" s="43"/>
    </row>
    <row r="464" spans="4:50" ht="13.5" customHeight="1" x14ac:dyDescent="0.3">
      <c r="D464" s="63"/>
      <c r="E464" s="63"/>
      <c r="F464" s="63"/>
      <c r="H464" s="64"/>
      <c r="AG464" s="65"/>
      <c r="AH464" s="65"/>
      <c r="AI464" s="65"/>
      <c r="AM464" s="43"/>
      <c r="AN464" s="43"/>
      <c r="AO464" s="43"/>
      <c r="AP464" s="43"/>
      <c r="AQ464" s="43"/>
      <c r="AR464" s="43"/>
      <c r="AS464" s="43"/>
      <c r="AT464" s="43"/>
      <c r="AU464" s="43"/>
      <c r="AV464" s="43"/>
      <c r="AW464" s="43"/>
      <c r="AX464" s="43"/>
    </row>
    <row r="465" spans="4:50" ht="13.5" customHeight="1" x14ac:dyDescent="0.3">
      <c r="D465" s="63"/>
      <c r="E465" s="63"/>
      <c r="F465" s="63"/>
      <c r="H465" s="64"/>
      <c r="AG465" s="65"/>
      <c r="AH465" s="65"/>
      <c r="AI465" s="65"/>
      <c r="AM465" s="43"/>
      <c r="AN465" s="43"/>
      <c r="AO465" s="43"/>
      <c r="AP465" s="43"/>
      <c r="AQ465" s="43"/>
      <c r="AR465" s="43"/>
      <c r="AS465" s="43"/>
      <c r="AT465" s="43"/>
      <c r="AU465" s="43"/>
      <c r="AV465" s="43"/>
      <c r="AW465" s="43"/>
      <c r="AX465" s="43"/>
    </row>
    <row r="466" spans="4:50" ht="13.5" customHeight="1" x14ac:dyDescent="0.3">
      <c r="D466" s="63"/>
      <c r="E466" s="63"/>
      <c r="F466" s="63"/>
      <c r="H466" s="64"/>
      <c r="AG466" s="65"/>
      <c r="AH466" s="65"/>
      <c r="AI466" s="65"/>
      <c r="AM466" s="43"/>
      <c r="AN466" s="43"/>
      <c r="AO466" s="43"/>
      <c r="AP466" s="43"/>
      <c r="AQ466" s="43"/>
      <c r="AR466" s="43"/>
      <c r="AS466" s="43"/>
      <c r="AT466" s="43"/>
      <c r="AU466" s="43"/>
      <c r="AV466" s="43"/>
      <c r="AW466" s="43"/>
      <c r="AX466" s="43"/>
    </row>
    <row r="467" spans="4:50" ht="13.5" customHeight="1" x14ac:dyDescent="0.3">
      <c r="D467" s="63"/>
      <c r="E467" s="63"/>
      <c r="F467" s="63"/>
      <c r="H467" s="64"/>
      <c r="AG467" s="65"/>
      <c r="AH467" s="65"/>
      <c r="AI467" s="65"/>
      <c r="AM467" s="43"/>
      <c r="AN467" s="43"/>
      <c r="AO467" s="43"/>
      <c r="AP467" s="43"/>
      <c r="AQ467" s="43"/>
      <c r="AR467" s="43"/>
      <c r="AS467" s="43"/>
      <c r="AT467" s="43"/>
      <c r="AU467" s="43"/>
      <c r="AV467" s="43"/>
      <c r="AW467" s="43"/>
      <c r="AX467" s="43"/>
    </row>
    <row r="468" spans="4:50" ht="13.5" customHeight="1" x14ac:dyDescent="0.3">
      <c r="D468" s="63"/>
      <c r="E468" s="63"/>
      <c r="F468" s="63"/>
      <c r="H468" s="64"/>
      <c r="AG468" s="65"/>
      <c r="AH468" s="65"/>
      <c r="AI468" s="65"/>
      <c r="AM468" s="43"/>
      <c r="AN468" s="43"/>
      <c r="AO468" s="43"/>
      <c r="AP468" s="43"/>
      <c r="AQ468" s="43"/>
      <c r="AR468" s="43"/>
      <c r="AS468" s="43"/>
      <c r="AT468" s="43"/>
      <c r="AU468" s="43"/>
      <c r="AV468" s="43"/>
      <c r="AW468" s="43"/>
      <c r="AX468" s="43"/>
    </row>
    <row r="469" spans="4:50" ht="13.5" customHeight="1" x14ac:dyDescent="0.3">
      <c r="D469" s="63"/>
      <c r="E469" s="63"/>
      <c r="F469" s="63"/>
      <c r="H469" s="64"/>
      <c r="AG469" s="65"/>
      <c r="AH469" s="65"/>
      <c r="AI469" s="65"/>
      <c r="AM469" s="43"/>
      <c r="AN469" s="43"/>
      <c r="AO469" s="43"/>
      <c r="AP469" s="43"/>
      <c r="AQ469" s="43"/>
      <c r="AR469" s="43"/>
      <c r="AS469" s="43"/>
      <c r="AT469" s="43"/>
      <c r="AU469" s="43"/>
      <c r="AV469" s="43"/>
      <c r="AW469" s="43"/>
      <c r="AX469" s="43"/>
    </row>
    <row r="470" spans="4:50" ht="13.5" customHeight="1" x14ac:dyDescent="0.3">
      <c r="D470" s="63"/>
      <c r="E470" s="63"/>
      <c r="F470" s="63"/>
      <c r="H470" s="64"/>
      <c r="AG470" s="65"/>
      <c r="AH470" s="65"/>
      <c r="AI470" s="65"/>
      <c r="AM470" s="43"/>
      <c r="AN470" s="43"/>
      <c r="AO470" s="43"/>
      <c r="AP470" s="43"/>
      <c r="AQ470" s="43"/>
      <c r="AR470" s="43"/>
      <c r="AS470" s="43"/>
      <c r="AT470" s="43"/>
      <c r="AU470" s="43"/>
      <c r="AV470" s="43"/>
      <c r="AW470" s="43"/>
      <c r="AX470" s="43"/>
    </row>
    <row r="471" spans="4:50" ht="13.5" customHeight="1" x14ac:dyDescent="0.3">
      <c r="D471" s="63"/>
      <c r="E471" s="63"/>
      <c r="F471" s="63"/>
      <c r="H471" s="64"/>
      <c r="AG471" s="65"/>
      <c r="AH471" s="65"/>
      <c r="AI471" s="65"/>
      <c r="AM471" s="43"/>
      <c r="AN471" s="43"/>
      <c r="AO471" s="43"/>
      <c r="AP471" s="43"/>
      <c r="AQ471" s="43"/>
      <c r="AR471" s="43"/>
      <c r="AS471" s="43"/>
      <c r="AT471" s="43"/>
      <c r="AU471" s="43"/>
      <c r="AV471" s="43"/>
      <c r="AW471" s="43"/>
      <c r="AX471" s="43"/>
    </row>
    <row r="472" spans="4:50" ht="13.5" customHeight="1" x14ac:dyDescent="0.3">
      <c r="D472" s="63"/>
      <c r="E472" s="63"/>
      <c r="F472" s="63"/>
      <c r="H472" s="64"/>
      <c r="AG472" s="65"/>
      <c r="AH472" s="65"/>
      <c r="AI472" s="65"/>
      <c r="AM472" s="43"/>
      <c r="AN472" s="43"/>
      <c r="AO472" s="43"/>
      <c r="AP472" s="43"/>
      <c r="AQ472" s="43"/>
      <c r="AR472" s="43"/>
      <c r="AS472" s="43"/>
      <c r="AT472" s="43"/>
      <c r="AU472" s="43"/>
      <c r="AV472" s="43"/>
      <c r="AW472" s="43"/>
      <c r="AX472" s="43"/>
    </row>
    <row r="473" spans="4:50" ht="13.5" customHeight="1" x14ac:dyDescent="0.3">
      <c r="D473" s="63"/>
      <c r="E473" s="63"/>
      <c r="F473" s="63"/>
      <c r="H473" s="64"/>
      <c r="AG473" s="65"/>
      <c r="AH473" s="65"/>
      <c r="AI473" s="65"/>
      <c r="AM473" s="43"/>
      <c r="AN473" s="43"/>
      <c r="AO473" s="43"/>
      <c r="AP473" s="43"/>
      <c r="AQ473" s="43"/>
      <c r="AR473" s="43"/>
      <c r="AS473" s="43"/>
      <c r="AT473" s="43"/>
      <c r="AU473" s="43"/>
      <c r="AV473" s="43"/>
      <c r="AW473" s="43"/>
      <c r="AX473" s="43"/>
    </row>
    <row r="474" spans="4:50" ht="13.5" customHeight="1" x14ac:dyDescent="0.3">
      <c r="D474" s="63"/>
      <c r="E474" s="63"/>
      <c r="F474" s="63"/>
      <c r="H474" s="64"/>
      <c r="AG474" s="65"/>
      <c r="AH474" s="65"/>
      <c r="AI474" s="65"/>
      <c r="AM474" s="43"/>
      <c r="AN474" s="43"/>
      <c r="AO474" s="43"/>
      <c r="AP474" s="43"/>
      <c r="AQ474" s="43"/>
      <c r="AR474" s="43"/>
      <c r="AS474" s="43"/>
      <c r="AT474" s="43"/>
      <c r="AU474" s="43"/>
      <c r="AV474" s="43"/>
      <c r="AW474" s="43"/>
      <c r="AX474" s="43"/>
    </row>
    <row r="475" spans="4:50" ht="13.5" customHeight="1" x14ac:dyDescent="0.3">
      <c r="D475" s="63"/>
      <c r="E475" s="63"/>
      <c r="F475" s="63"/>
      <c r="H475" s="64"/>
      <c r="AG475" s="65"/>
      <c r="AH475" s="65"/>
      <c r="AI475" s="65"/>
      <c r="AM475" s="43"/>
      <c r="AN475" s="43"/>
      <c r="AO475" s="43"/>
      <c r="AP475" s="43"/>
      <c r="AQ475" s="43"/>
      <c r="AR475" s="43"/>
      <c r="AS475" s="43"/>
      <c r="AT475" s="43"/>
      <c r="AU475" s="43"/>
      <c r="AV475" s="43"/>
      <c r="AW475" s="43"/>
      <c r="AX475" s="43"/>
    </row>
    <row r="476" spans="4:50" ht="13.5" customHeight="1" x14ac:dyDescent="0.3">
      <c r="D476" s="63"/>
      <c r="E476" s="63"/>
      <c r="F476" s="63"/>
      <c r="H476" s="64"/>
      <c r="AG476" s="65"/>
      <c r="AH476" s="65"/>
      <c r="AI476" s="65"/>
      <c r="AM476" s="43"/>
      <c r="AN476" s="43"/>
      <c r="AO476" s="43"/>
      <c r="AP476" s="43"/>
      <c r="AQ476" s="43"/>
      <c r="AR476" s="43"/>
      <c r="AS476" s="43"/>
      <c r="AT476" s="43"/>
      <c r="AU476" s="43"/>
      <c r="AV476" s="43"/>
      <c r="AW476" s="43"/>
      <c r="AX476" s="43"/>
    </row>
    <row r="477" spans="4:50" ht="13.5" customHeight="1" x14ac:dyDescent="0.3">
      <c r="D477" s="63"/>
      <c r="E477" s="63"/>
      <c r="F477" s="63"/>
      <c r="H477" s="64"/>
      <c r="AG477" s="65"/>
      <c r="AH477" s="65"/>
      <c r="AI477" s="65"/>
      <c r="AM477" s="43"/>
      <c r="AN477" s="43"/>
      <c r="AO477" s="43"/>
      <c r="AP477" s="43"/>
      <c r="AQ477" s="43"/>
      <c r="AR477" s="43"/>
      <c r="AS477" s="43"/>
      <c r="AT477" s="43"/>
      <c r="AU477" s="43"/>
      <c r="AV477" s="43"/>
      <c r="AW477" s="43"/>
      <c r="AX477" s="43"/>
    </row>
    <row r="478" spans="4:50" ht="13.5" customHeight="1" x14ac:dyDescent="0.3">
      <c r="D478" s="63"/>
      <c r="E478" s="63"/>
      <c r="F478" s="63"/>
      <c r="H478" s="64"/>
      <c r="AG478" s="65"/>
      <c r="AH478" s="65"/>
      <c r="AI478" s="65"/>
      <c r="AM478" s="43"/>
      <c r="AN478" s="43"/>
      <c r="AO478" s="43"/>
      <c r="AP478" s="43"/>
      <c r="AQ478" s="43"/>
      <c r="AR478" s="43"/>
      <c r="AS478" s="43"/>
      <c r="AT478" s="43"/>
      <c r="AU478" s="43"/>
      <c r="AV478" s="43"/>
      <c r="AW478" s="43"/>
      <c r="AX478" s="43"/>
    </row>
    <row r="479" spans="4:50" ht="13.5" customHeight="1" x14ac:dyDescent="0.3">
      <c r="D479" s="63"/>
      <c r="E479" s="63"/>
      <c r="F479" s="63"/>
      <c r="H479" s="64"/>
      <c r="AG479" s="65"/>
      <c r="AH479" s="65"/>
      <c r="AI479" s="65"/>
      <c r="AM479" s="43"/>
      <c r="AN479" s="43"/>
      <c r="AO479" s="43"/>
      <c r="AP479" s="43"/>
      <c r="AQ479" s="43"/>
      <c r="AR479" s="43"/>
      <c r="AS479" s="43"/>
      <c r="AT479" s="43"/>
      <c r="AU479" s="43"/>
      <c r="AV479" s="43"/>
      <c r="AW479" s="43"/>
      <c r="AX479" s="43"/>
    </row>
    <row r="480" spans="4:50" ht="13.5" customHeight="1" x14ac:dyDescent="0.3">
      <c r="D480" s="63"/>
      <c r="E480" s="63"/>
      <c r="F480" s="63"/>
      <c r="H480" s="64"/>
      <c r="AG480" s="65"/>
      <c r="AH480" s="65"/>
      <c r="AI480" s="65"/>
      <c r="AM480" s="43"/>
      <c r="AN480" s="43"/>
      <c r="AO480" s="43"/>
      <c r="AP480" s="43"/>
      <c r="AQ480" s="43"/>
      <c r="AR480" s="43"/>
      <c r="AS480" s="43"/>
      <c r="AT480" s="43"/>
      <c r="AU480" s="43"/>
      <c r="AV480" s="43"/>
      <c r="AW480" s="43"/>
      <c r="AX480" s="43"/>
    </row>
    <row r="481" spans="4:50" ht="13.5" customHeight="1" x14ac:dyDescent="0.3">
      <c r="D481" s="63"/>
      <c r="E481" s="63"/>
      <c r="F481" s="63"/>
      <c r="H481" s="64"/>
      <c r="AG481" s="65"/>
      <c r="AH481" s="65"/>
      <c r="AI481" s="65"/>
      <c r="AM481" s="43"/>
      <c r="AN481" s="43"/>
      <c r="AO481" s="43"/>
      <c r="AP481" s="43"/>
      <c r="AQ481" s="43"/>
      <c r="AR481" s="43"/>
      <c r="AS481" s="43"/>
      <c r="AT481" s="43"/>
      <c r="AU481" s="43"/>
      <c r="AV481" s="43"/>
      <c r="AW481" s="43"/>
      <c r="AX481" s="43"/>
    </row>
    <row r="482" spans="4:50" ht="13.5" customHeight="1" x14ac:dyDescent="0.3">
      <c r="D482" s="63"/>
      <c r="E482" s="63"/>
      <c r="F482" s="63"/>
      <c r="H482" s="64"/>
      <c r="AG482" s="65"/>
      <c r="AH482" s="65"/>
      <c r="AI482" s="65"/>
      <c r="AM482" s="43"/>
      <c r="AN482" s="43"/>
      <c r="AO482" s="43"/>
      <c r="AP482" s="43"/>
      <c r="AQ482" s="43"/>
      <c r="AR482" s="43"/>
      <c r="AS482" s="43"/>
      <c r="AT482" s="43"/>
      <c r="AU482" s="43"/>
      <c r="AV482" s="43"/>
      <c r="AW482" s="43"/>
      <c r="AX482" s="43"/>
    </row>
    <row r="483" spans="4:50" ht="13.5" customHeight="1" x14ac:dyDescent="0.3">
      <c r="D483" s="63"/>
      <c r="E483" s="63"/>
      <c r="F483" s="63"/>
      <c r="H483" s="64"/>
      <c r="AG483" s="65"/>
      <c r="AH483" s="65"/>
      <c r="AI483" s="65"/>
      <c r="AM483" s="43"/>
      <c r="AN483" s="43"/>
      <c r="AO483" s="43"/>
      <c r="AP483" s="43"/>
      <c r="AQ483" s="43"/>
      <c r="AR483" s="43"/>
      <c r="AS483" s="43"/>
      <c r="AT483" s="43"/>
      <c r="AU483" s="43"/>
      <c r="AV483" s="43"/>
      <c r="AW483" s="43"/>
      <c r="AX483" s="43"/>
    </row>
    <row r="484" spans="4:50" ht="13.5" customHeight="1" x14ac:dyDescent="0.3">
      <c r="D484" s="63"/>
      <c r="E484" s="63"/>
      <c r="F484" s="63"/>
      <c r="H484" s="64"/>
      <c r="AG484" s="65"/>
      <c r="AH484" s="65"/>
      <c r="AI484" s="65"/>
      <c r="AM484" s="43"/>
      <c r="AN484" s="43"/>
      <c r="AO484" s="43"/>
      <c r="AP484" s="43"/>
      <c r="AQ484" s="43"/>
      <c r="AR484" s="43"/>
      <c r="AS484" s="43"/>
      <c r="AT484" s="43"/>
      <c r="AU484" s="43"/>
      <c r="AV484" s="43"/>
      <c r="AW484" s="43"/>
      <c r="AX484" s="43"/>
    </row>
    <row r="485" spans="4:50" ht="13.5" customHeight="1" x14ac:dyDescent="0.3">
      <c r="D485" s="63"/>
      <c r="E485" s="63"/>
      <c r="F485" s="63"/>
      <c r="H485" s="64"/>
      <c r="AG485" s="65"/>
      <c r="AH485" s="65"/>
      <c r="AI485" s="65"/>
      <c r="AM485" s="43"/>
      <c r="AN485" s="43"/>
      <c r="AO485" s="43"/>
      <c r="AP485" s="43"/>
      <c r="AQ485" s="43"/>
      <c r="AR485" s="43"/>
      <c r="AS485" s="43"/>
      <c r="AT485" s="43"/>
      <c r="AU485" s="43"/>
      <c r="AV485" s="43"/>
      <c r="AW485" s="43"/>
      <c r="AX485" s="43"/>
    </row>
    <row r="486" spans="4:50" ht="13.5" customHeight="1" x14ac:dyDescent="0.3">
      <c r="D486" s="63"/>
      <c r="E486" s="63"/>
      <c r="F486" s="63"/>
      <c r="H486" s="64"/>
      <c r="AG486" s="65"/>
      <c r="AH486" s="65"/>
      <c r="AI486" s="65"/>
      <c r="AM486" s="43"/>
      <c r="AN486" s="43"/>
      <c r="AO486" s="43"/>
      <c r="AP486" s="43"/>
      <c r="AQ486" s="43"/>
      <c r="AR486" s="43"/>
      <c r="AS486" s="43"/>
      <c r="AT486" s="43"/>
      <c r="AU486" s="43"/>
      <c r="AV486" s="43"/>
      <c r="AW486" s="43"/>
      <c r="AX486" s="43"/>
    </row>
    <row r="487" spans="4:50" ht="13.5" customHeight="1" x14ac:dyDescent="0.3">
      <c r="D487" s="63"/>
      <c r="E487" s="63"/>
      <c r="F487" s="63"/>
      <c r="H487" s="64"/>
      <c r="AG487" s="65"/>
      <c r="AH487" s="65"/>
      <c r="AI487" s="65"/>
      <c r="AM487" s="43"/>
      <c r="AN487" s="43"/>
      <c r="AO487" s="43"/>
      <c r="AP487" s="43"/>
      <c r="AQ487" s="43"/>
      <c r="AR487" s="43"/>
      <c r="AS487" s="43"/>
      <c r="AT487" s="43"/>
      <c r="AU487" s="43"/>
      <c r="AV487" s="43"/>
      <c r="AW487" s="43"/>
      <c r="AX487" s="43"/>
    </row>
    <row r="488" spans="4:50" ht="13.5" customHeight="1" x14ac:dyDescent="0.3">
      <c r="D488" s="63"/>
      <c r="E488" s="63"/>
      <c r="F488" s="63"/>
      <c r="H488" s="64"/>
      <c r="AG488" s="65"/>
      <c r="AH488" s="65"/>
      <c r="AI488" s="65"/>
      <c r="AM488" s="43"/>
      <c r="AN488" s="43"/>
      <c r="AO488" s="43"/>
      <c r="AP488" s="43"/>
      <c r="AQ488" s="43"/>
      <c r="AR488" s="43"/>
      <c r="AS488" s="43"/>
      <c r="AT488" s="43"/>
      <c r="AU488" s="43"/>
      <c r="AV488" s="43"/>
      <c r="AW488" s="43"/>
      <c r="AX488" s="43"/>
    </row>
    <row r="489" spans="4:50" ht="13.5" customHeight="1" x14ac:dyDescent="0.3">
      <c r="D489" s="63"/>
      <c r="E489" s="63"/>
      <c r="F489" s="63"/>
      <c r="H489" s="64"/>
      <c r="AG489" s="65"/>
      <c r="AH489" s="65"/>
      <c r="AI489" s="65"/>
      <c r="AM489" s="43"/>
      <c r="AN489" s="43"/>
      <c r="AO489" s="43"/>
      <c r="AP489" s="43"/>
      <c r="AQ489" s="43"/>
      <c r="AR489" s="43"/>
      <c r="AS489" s="43"/>
      <c r="AT489" s="43"/>
      <c r="AU489" s="43"/>
      <c r="AV489" s="43"/>
      <c r="AW489" s="43"/>
      <c r="AX489" s="43"/>
    </row>
    <row r="490" spans="4:50" ht="13.5" customHeight="1" x14ac:dyDescent="0.3">
      <c r="D490" s="63"/>
      <c r="E490" s="63"/>
      <c r="F490" s="63"/>
      <c r="H490" s="64"/>
      <c r="AG490" s="65"/>
      <c r="AH490" s="65"/>
      <c r="AI490" s="65"/>
      <c r="AM490" s="43"/>
      <c r="AN490" s="43"/>
      <c r="AO490" s="43"/>
      <c r="AP490" s="43"/>
      <c r="AQ490" s="43"/>
      <c r="AR490" s="43"/>
      <c r="AS490" s="43"/>
      <c r="AT490" s="43"/>
      <c r="AU490" s="43"/>
      <c r="AV490" s="43"/>
      <c r="AW490" s="43"/>
      <c r="AX490" s="43"/>
    </row>
    <row r="491" spans="4:50" ht="13.5" customHeight="1" x14ac:dyDescent="0.3">
      <c r="D491" s="63"/>
      <c r="E491" s="63"/>
      <c r="F491" s="63"/>
      <c r="H491" s="64"/>
      <c r="AG491" s="65"/>
      <c r="AH491" s="65"/>
      <c r="AI491" s="65"/>
      <c r="AM491" s="43"/>
      <c r="AN491" s="43"/>
      <c r="AO491" s="43"/>
      <c r="AP491" s="43"/>
      <c r="AQ491" s="43"/>
      <c r="AR491" s="43"/>
      <c r="AS491" s="43"/>
      <c r="AT491" s="43"/>
      <c r="AU491" s="43"/>
      <c r="AV491" s="43"/>
      <c r="AW491" s="43"/>
      <c r="AX491" s="43"/>
    </row>
    <row r="492" spans="4:50" ht="13.5" customHeight="1" x14ac:dyDescent="0.3">
      <c r="D492" s="63"/>
      <c r="E492" s="63"/>
      <c r="F492" s="63"/>
      <c r="H492" s="64"/>
      <c r="AG492" s="65"/>
      <c r="AH492" s="65"/>
      <c r="AI492" s="65"/>
      <c r="AM492" s="43"/>
      <c r="AN492" s="43"/>
      <c r="AO492" s="43"/>
      <c r="AP492" s="43"/>
      <c r="AQ492" s="43"/>
      <c r="AR492" s="43"/>
      <c r="AS492" s="43"/>
      <c r="AT492" s="43"/>
      <c r="AU492" s="43"/>
      <c r="AV492" s="43"/>
      <c r="AW492" s="43"/>
      <c r="AX492" s="43"/>
    </row>
    <row r="493" spans="4:50" ht="13.5" customHeight="1" x14ac:dyDescent="0.3">
      <c r="D493" s="63"/>
      <c r="E493" s="63"/>
      <c r="F493" s="63"/>
      <c r="H493" s="64"/>
      <c r="AG493" s="65"/>
      <c r="AH493" s="65"/>
      <c r="AI493" s="65"/>
      <c r="AM493" s="43"/>
      <c r="AN493" s="43"/>
      <c r="AO493" s="43"/>
      <c r="AP493" s="43"/>
      <c r="AQ493" s="43"/>
      <c r="AR493" s="43"/>
      <c r="AS493" s="43"/>
      <c r="AT493" s="43"/>
      <c r="AU493" s="43"/>
      <c r="AV493" s="43"/>
      <c r="AW493" s="43"/>
      <c r="AX493" s="43"/>
    </row>
    <row r="494" spans="4:50" ht="13.5" customHeight="1" x14ac:dyDescent="0.3">
      <c r="D494" s="63"/>
      <c r="E494" s="63"/>
      <c r="F494" s="63"/>
      <c r="H494" s="64"/>
      <c r="AG494" s="65"/>
      <c r="AH494" s="65"/>
      <c r="AI494" s="65"/>
      <c r="AM494" s="43"/>
      <c r="AN494" s="43"/>
      <c r="AO494" s="43"/>
      <c r="AP494" s="43"/>
      <c r="AQ494" s="43"/>
      <c r="AR494" s="43"/>
      <c r="AS494" s="43"/>
      <c r="AT494" s="43"/>
      <c r="AU494" s="43"/>
      <c r="AV494" s="43"/>
      <c r="AW494" s="43"/>
      <c r="AX494" s="43"/>
    </row>
    <row r="495" spans="4:50" ht="13.5" customHeight="1" x14ac:dyDescent="0.3">
      <c r="D495" s="63"/>
      <c r="E495" s="63"/>
      <c r="F495" s="63"/>
      <c r="H495" s="64"/>
      <c r="AG495" s="65"/>
      <c r="AH495" s="65"/>
      <c r="AI495" s="65"/>
      <c r="AM495" s="43"/>
      <c r="AN495" s="43"/>
      <c r="AO495" s="43"/>
      <c r="AP495" s="43"/>
      <c r="AQ495" s="43"/>
      <c r="AR495" s="43"/>
      <c r="AS495" s="43"/>
      <c r="AT495" s="43"/>
      <c r="AU495" s="43"/>
      <c r="AV495" s="43"/>
      <c r="AW495" s="43"/>
      <c r="AX495" s="43"/>
    </row>
    <row r="496" spans="4:50" ht="13.5" customHeight="1" x14ac:dyDescent="0.3">
      <c r="D496" s="63"/>
      <c r="E496" s="63"/>
      <c r="F496" s="63"/>
      <c r="H496" s="64"/>
      <c r="AG496" s="65"/>
      <c r="AH496" s="65"/>
      <c r="AI496" s="65"/>
      <c r="AM496" s="43"/>
      <c r="AN496" s="43"/>
      <c r="AO496" s="43"/>
      <c r="AP496" s="43"/>
      <c r="AQ496" s="43"/>
      <c r="AR496" s="43"/>
      <c r="AS496" s="43"/>
      <c r="AT496" s="43"/>
      <c r="AU496" s="43"/>
      <c r="AV496" s="43"/>
      <c r="AW496" s="43"/>
      <c r="AX496" s="43"/>
    </row>
    <row r="497" spans="4:50" ht="13.5" customHeight="1" x14ac:dyDescent="0.3">
      <c r="D497" s="63"/>
      <c r="E497" s="63"/>
      <c r="F497" s="63"/>
      <c r="H497" s="64"/>
      <c r="AG497" s="65"/>
      <c r="AH497" s="65"/>
      <c r="AI497" s="65"/>
      <c r="AM497" s="43"/>
      <c r="AN497" s="43"/>
      <c r="AO497" s="43"/>
      <c r="AP497" s="43"/>
      <c r="AQ497" s="43"/>
      <c r="AR497" s="43"/>
      <c r="AS497" s="43"/>
      <c r="AT497" s="43"/>
      <c r="AU497" s="43"/>
      <c r="AV497" s="43"/>
      <c r="AW497" s="43"/>
      <c r="AX497" s="43"/>
    </row>
    <row r="498" spans="4:50" ht="13.5" customHeight="1" x14ac:dyDescent="0.3">
      <c r="D498" s="63"/>
      <c r="E498" s="63"/>
      <c r="F498" s="63"/>
      <c r="H498" s="64"/>
      <c r="AG498" s="65"/>
      <c r="AH498" s="65"/>
      <c r="AI498" s="65"/>
      <c r="AM498" s="43"/>
      <c r="AN498" s="43"/>
      <c r="AO498" s="43"/>
      <c r="AP498" s="43"/>
      <c r="AQ498" s="43"/>
      <c r="AR498" s="43"/>
      <c r="AS498" s="43"/>
      <c r="AT498" s="43"/>
      <c r="AU498" s="43"/>
      <c r="AV498" s="43"/>
      <c r="AW498" s="43"/>
      <c r="AX498" s="43"/>
    </row>
    <row r="499" spans="4:50" ht="13.5" customHeight="1" x14ac:dyDescent="0.3">
      <c r="D499" s="63"/>
      <c r="E499" s="63"/>
      <c r="F499" s="63"/>
      <c r="H499" s="64"/>
      <c r="AG499" s="65"/>
      <c r="AH499" s="65"/>
      <c r="AI499" s="65"/>
      <c r="AM499" s="43"/>
      <c r="AN499" s="43"/>
      <c r="AO499" s="43"/>
      <c r="AP499" s="43"/>
      <c r="AQ499" s="43"/>
      <c r="AR499" s="43"/>
      <c r="AS499" s="43"/>
      <c r="AT499" s="43"/>
      <c r="AU499" s="43"/>
      <c r="AV499" s="43"/>
      <c r="AW499" s="43"/>
      <c r="AX499" s="43"/>
    </row>
    <row r="500" spans="4:50" ht="13.5" customHeight="1" x14ac:dyDescent="0.3">
      <c r="D500" s="63"/>
      <c r="E500" s="63"/>
      <c r="F500" s="63"/>
      <c r="H500" s="64"/>
      <c r="AG500" s="65"/>
      <c r="AH500" s="65"/>
      <c r="AI500" s="65"/>
      <c r="AM500" s="43"/>
      <c r="AN500" s="43"/>
      <c r="AO500" s="43"/>
      <c r="AP500" s="43"/>
      <c r="AQ500" s="43"/>
      <c r="AR500" s="43"/>
      <c r="AS500" s="43"/>
      <c r="AT500" s="43"/>
      <c r="AU500" s="43"/>
      <c r="AV500" s="43"/>
      <c r="AW500" s="43"/>
      <c r="AX500" s="43"/>
    </row>
    <row r="501" spans="4:50" ht="13.5" customHeight="1" x14ac:dyDescent="0.3">
      <c r="D501" s="63"/>
      <c r="E501" s="63"/>
      <c r="F501" s="63"/>
      <c r="H501" s="64"/>
      <c r="AG501" s="65"/>
      <c r="AH501" s="65"/>
      <c r="AI501" s="65"/>
      <c r="AM501" s="43"/>
      <c r="AN501" s="43"/>
      <c r="AO501" s="43"/>
      <c r="AP501" s="43"/>
      <c r="AQ501" s="43"/>
      <c r="AR501" s="43"/>
      <c r="AS501" s="43"/>
      <c r="AT501" s="43"/>
      <c r="AU501" s="43"/>
      <c r="AV501" s="43"/>
      <c r="AW501" s="43"/>
      <c r="AX501" s="43"/>
    </row>
    <row r="502" spans="4:50" ht="13.5" customHeight="1" x14ac:dyDescent="0.3">
      <c r="D502" s="63"/>
      <c r="E502" s="63"/>
      <c r="F502" s="63"/>
      <c r="H502" s="64"/>
      <c r="AG502" s="65"/>
      <c r="AH502" s="65"/>
      <c r="AI502" s="65"/>
      <c r="AM502" s="43"/>
      <c r="AN502" s="43"/>
      <c r="AO502" s="43"/>
      <c r="AP502" s="43"/>
      <c r="AQ502" s="43"/>
      <c r="AR502" s="43"/>
      <c r="AS502" s="43"/>
      <c r="AT502" s="43"/>
      <c r="AU502" s="43"/>
      <c r="AV502" s="43"/>
      <c r="AW502" s="43"/>
      <c r="AX502" s="43"/>
    </row>
    <row r="503" spans="4:50" ht="13.5" customHeight="1" x14ac:dyDescent="0.3">
      <c r="D503" s="63"/>
      <c r="E503" s="63"/>
      <c r="F503" s="63"/>
      <c r="H503" s="64"/>
      <c r="AG503" s="65"/>
      <c r="AH503" s="65"/>
      <c r="AI503" s="65"/>
      <c r="AM503" s="43"/>
      <c r="AN503" s="43"/>
      <c r="AO503" s="43"/>
      <c r="AP503" s="43"/>
      <c r="AQ503" s="43"/>
      <c r="AR503" s="43"/>
      <c r="AS503" s="43"/>
      <c r="AT503" s="43"/>
      <c r="AU503" s="43"/>
      <c r="AV503" s="43"/>
      <c r="AW503" s="43"/>
      <c r="AX503" s="43"/>
    </row>
    <row r="504" spans="4:50" ht="13.5" customHeight="1" x14ac:dyDescent="0.3">
      <c r="D504" s="63"/>
      <c r="E504" s="63"/>
      <c r="F504" s="63"/>
      <c r="H504" s="64"/>
      <c r="AG504" s="65"/>
      <c r="AH504" s="65"/>
      <c r="AI504" s="65"/>
      <c r="AM504" s="43"/>
      <c r="AN504" s="43"/>
      <c r="AO504" s="43"/>
      <c r="AP504" s="43"/>
      <c r="AQ504" s="43"/>
      <c r="AR504" s="43"/>
      <c r="AS504" s="43"/>
      <c r="AT504" s="43"/>
      <c r="AU504" s="43"/>
      <c r="AV504" s="43"/>
      <c r="AW504" s="43"/>
      <c r="AX504" s="43"/>
    </row>
    <row r="505" spans="4:50" ht="13.5" customHeight="1" x14ac:dyDescent="0.3">
      <c r="D505" s="63"/>
      <c r="E505" s="63"/>
      <c r="F505" s="63"/>
      <c r="H505" s="64"/>
      <c r="AG505" s="65"/>
      <c r="AH505" s="65"/>
      <c r="AI505" s="65"/>
      <c r="AM505" s="43"/>
      <c r="AN505" s="43"/>
      <c r="AO505" s="43"/>
      <c r="AP505" s="43"/>
      <c r="AQ505" s="43"/>
      <c r="AR505" s="43"/>
      <c r="AS505" s="43"/>
      <c r="AT505" s="43"/>
      <c r="AU505" s="43"/>
      <c r="AV505" s="43"/>
      <c r="AW505" s="43"/>
      <c r="AX505" s="43"/>
    </row>
    <row r="506" spans="4:50" ht="13.5" customHeight="1" x14ac:dyDescent="0.3">
      <c r="D506" s="63"/>
      <c r="E506" s="63"/>
      <c r="F506" s="63"/>
      <c r="H506" s="64"/>
      <c r="AG506" s="65"/>
      <c r="AH506" s="65"/>
      <c r="AI506" s="65"/>
      <c r="AM506" s="43"/>
      <c r="AN506" s="43"/>
      <c r="AO506" s="43"/>
      <c r="AP506" s="43"/>
      <c r="AQ506" s="43"/>
      <c r="AR506" s="43"/>
      <c r="AS506" s="43"/>
      <c r="AT506" s="43"/>
      <c r="AU506" s="43"/>
      <c r="AV506" s="43"/>
      <c r="AW506" s="43"/>
      <c r="AX506" s="43"/>
    </row>
    <row r="507" spans="4:50" ht="13.5" customHeight="1" x14ac:dyDescent="0.3">
      <c r="D507" s="63"/>
      <c r="E507" s="63"/>
      <c r="F507" s="63"/>
      <c r="H507" s="64"/>
      <c r="AG507" s="65"/>
      <c r="AH507" s="65"/>
      <c r="AI507" s="65"/>
      <c r="AM507" s="43"/>
      <c r="AN507" s="43"/>
      <c r="AO507" s="43"/>
      <c r="AP507" s="43"/>
      <c r="AQ507" s="43"/>
      <c r="AR507" s="43"/>
      <c r="AS507" s="43"/>
      <c r="AT507" s="43"/>
      <c r="AU507" s="43"/>
      <c r="AV507" s="43"/>
      <c r="AW507" s="43"/>
      <c r="AX507" s="43"/>
    </row>
    <row r="508" spans="4:50" ht="13.5" customHeight="1" x14ac:dyDescent="0.3">
      <c r="D508" s="63"/>
      <c r="E508" s="63"/>
      <c r="F508" s="63"/>
      <c r="H508" s="64"/>
      <c r="AG508" s="65"/>
      <c r="AH508" s="65"/>
      <c r="AI508" s="65"/>
      <c r="AM508" s="43"/>
      <c r="AN508" s="43"/>
      <c r="AO508" s="43"/>
      <c r="AP508" s="43"/>
      <c r="AQ508" s="43"/>
      <c r="AR508" s="43"/>
      <c r="AS508" s="43"/>
      <c r="AT508" s="43"/>
      <c r="AU508" s="43"/>
      <c r="AV508" s="43"/>
      <c r="AW508" s="43"/>
      <c r="AX508" s="43"/>
    </row>
    <row r="509" spans="4:50" ht="13.5" customHeight="1" x14ac:dyDescent="0.3">
      <c r="D509" s="63"/>
      <c r="E509" s="63"/>
      <c r="F509" s="63"/>
      <c r="H509" s="64"/>
      <c r="AG509" s="65"/>
      <c r="AH509" s="65"/>
      <c r="AI509" s="65"/>
      <c r="AM509" s="43"/>
      <c r="AN509" s="43"/>
      <c r="AO509" s="43"/>
      <c r="AP509" s="43"/>
      <c r="AQ509" s="43"/>
      <c r="AR509" s="43"/>
      <c r="AS509" s="43"/>
      <c r="AT509" s="43"/>
      <c r="AU509" s="43"/>
      <c r="AV509" s="43"/>
      <c r="AW509" s="43"/>
      <c r="AX509" s="43"/>
    </row>
    <row r="510" spans="4:50" ht="13.5" customHeight="1" x14ac:dyDescent="0.3">
      <c r="D510" s="63"/>
      <c r="E510" s="63"/>
      <c r="F510" s="63"/>
      <c r="H510" s="64"/>
      <c r="AG510" s="65"/>
      <c r="AH510" s="65"/>
      <c r="AI510" s="65"/>
      <c r="AM510" s="43"/>
      <c r="AN510" s="43"/>
      <c r="AO510" s="43"/>
      <c r="AP510" s="43"/>
      <c r="AQ510" s="43"/>
      <c r="AR510" s="43"/>
      <c r="AS510" s="43"/>
      <c r="AT510" s="43"/>
      <c r="AU510" s="43"/>
      <c r="AV510" s="43"/>
      <c r="AW510" s="43"/>
      <c r="AX510" s="43"/>
    </row>
    <row r="511" spans="4:50" ht="13.5" customHeight="1" x14ac:dyDescent="0.3">
      <c r="D511" s="63"/>
      <c r="E511" s="63"/>
      <c r="F511" s="63"/>
      <c r="H511" s="64"/>
      <c r="AG511" s="65"/>
      <c r="AH511" s="65"/>
      <c r="AI511" s="65"/>
      <c r="AM511" s="43"/>
      <c r="AN511" s="43"/>
      <c r="AO511" s="43"/>
      <c r="AP511" s="43"/>
      <c r="AQ511" s="43"/>
      <c r="AR511" s="43"/>
      <c r="AS511" s="43"/>
      <c r="AT511" s="43"/>
      <c r="AU511" s="43"/>
      <c r="AV511" s="43"/>
      <c r="AW511" s="43"/>
      <c r="AX511" s="43"/>
    </row>
    <row r="512" spans="4:50" ht="13.5" customHeight="1" x14ac:dyDescent="0.3">
      <c r="D512" s="63"/>
      <c r="E512" s="63"/>
      <c r="F512" s="63"/>
      <c r="H512" s="64"/>
      <c r="AG512" s="65"/>
      <c r="AH512" s="65"/>
      <c r="AI512" s="65"/>
      <c r="AM512" s="43"/>
      <c r="AN512" s="43"/>
      <c r="AO512" s="43"/>
      <c r="AP512" s="43"/>
      <c r="AQ512" s="43"/>
      <c r="AR512" s="43"/>
      <c r="AS512" s="43"/>
      <c r="AT512" s="43"/>
      <c r="AU512" s="43"/>
      <c r="AV512" s="43"/>
      <c r="AW512" s="43"/>
      <c r="AX512" s="43"/>
    </row>
    <row r="513" spans="4:50" ht="13.5" customHeight="1" x14ac:dyDescent="0.3">
      <c r="D513" s="63"/>
      <c r="E513" s="63"/>
      <c r="F513" s="63"/>
      <c r="H513" s="64"/>
      <c r="AG513" s="65"/>
      <c r="AH513" s="65"/>
      <c r="AI513" s="65"/>
      <c r="AM513" s="43"/>
      <c r="AN513" s="43"/>
      <c r="AO513" s="43"/>
      <c r="AP513" s="43"/>
      <c r="AQ513" s="43"/>
      <c r="AR513" s="43"/>
      <c r="AS513" s="43"/>
      <c r="AT513" s="43"/>
      <c r="AU513" s="43"/>
      <c r="AV513" s="43"/>
      <c r="AW513" s="43"/>
      <c r="AX513" s="43"/>
    </row>
    <row r="514" spans="4:50" ht="13.5" customHeight="1" x14ac:dyDescent="0.3">
      <c r="D514" s="63"/>
      <c r="E514" s="63"/>
      <c r="F514" s="63"/>
      <c r="H514" s="64"/>
      <c r="AG514" s="65"/>
      <c r="AH514" s="65"/>
      <c r="AI514" s="65"/>
      <c r="AM514" s="43"/>
      <c r="AN514" s="43"/>
      <c r="AO514" s="43"/>
      <c r="AP514" s="43"/>
      <c r="AQ514" s="43"/>
      <c r="AR514" s="43"/>
      <c r="AS514" s="43"/>
      <c r="AT514" s="43"/>
      <c r="AU514" s="43"/>
      <c r="AV514" s="43"/>
      <c r="AW514" s="43"/>
      <c r="AX514" s="43"/>
    </row>
    <row r="515" spans="4:50" ht="13.5" customHeight="1" x14ac:dyDescent="0.3">
      <c r="D515" s="63"/>
      <c r="E515" s="63"/>
      <c r="F515" s="63"/>
      <c r="H515" s="64"/>
      <c r="AG515" s="65"/>
      <c r="AH515" s="65"/>
      <c r="AI515" s="65"/>
      <c r="AM515" s="43"/>
      <c r="AN515" s="43"/>
      <c r="AO515" s="43"/>
      <c r="AP515" s="43"/>
      <c r="AQ515" s="43"/>
      <c r="AR515" s="43"/>
      <c r="AS515" s="43"/>
      <c r="AT515" s="43"/>
      <c r="AU515" s="43"/>
      <c r="AV515" s="43"/>
      <c r="AW515" s="43"/>
      <c r="AX515" s="43"/>
    </row>
    <row r="516" spans="4:50" ht="13.5" customHeight="1" x14ac:dyDescent="0.3">
      <c r="D516" s="63"/>
      <c r="E516" s="63"/>
      <c r="F516" s="63"/>
      <c r="H516" s="64"/>
      <c r="AG516" s="65"/>
      <c r="AH516" s="65"/>
      <c r="AI516" s="65"/>
      <c r="AM516" s="43"/>
      <c r="AN516" s="43"/>
      <c r="AO516" s="43"/>
      <c r="AP516" s="43"/>
      <c r="AQ516" s="43"/>
      <c r="AR516" s="43"/>
      <c r="AS516" s="43"/>
      <c r="AT516" s="43"/>
      <c r="AU516" s="43"/>
      <c r="AV516" s="43"/>
      <c r="AW516" s="43"/>
      <c r="AX516" s="43"/>
    </row>
    <row r="517" spans="4:50" ht="13.5" customHeight="1" x14ac:dyDescent="0.3">
      <c r="D517" s="63"/>
      <c r="E517" s="63"/>
      <c r="F517" s="63"/>
      <c r="H517" s="64"/>
      <c r="AG517" s="65"/>
      <c r="AH517" s="65"/>
      <c r="AI517" s="65"/>
      <c r="AM517" s="43"/>
      <c r="AN517" s="43"/>
      <c r="AO517" s="43"/>
      <c r="AP517" s="43"/>
      <c r="AQ517" s="43"/>
      <c r="AR517" s="43"/>
      <c r="AS517" s="43"/>
      <c r="AT517" s="43"/>
      <c r="AU517" s="43"/>
      <c r="AV517" s="43"/>
      <c r="AW517" s="43"/>
      <c r="AX517" s="43"/>
    </row>
    <row r="518" spans="4:50" ht="13.5" customHeight="1" x14ac:dyDescent="0.3">
      <c r="D518" s="63"/>
      <c r="E518" s="63"/>
      <c r="F518" s="63"/>
      <c r="H518" s="64"/>
      <c r="AG518" s="65"/>
      <c r="AH518" s="65"/>
      <c r="AI518" s="65"/>
      <c r="AM518" s="43"/>
      <c r="AN518" s="43"/>
      <c r="AO518" s="43"/>
      <c r="AP518" s="43"/>
      <c r="AQ518" s="43"/>
      <c r="AR518" s="43"/>
      <c r="AS518" s="43"/>
      <c r="AT518" s="43"/>
      <c r="AU518" s="43"/>
      <c r="AV518" s="43"/>
      <c r="AW518" s="43"/>
      <c r="AX518" s="43"/>
    </row>
    <row r="519" spans="4:50" ht="13.5" customHeight="1" x14ac:dyDescent="0.3">
      <c r="D519" s="63"/>
      <c r="E519" s="63"/>
      <c r="F519" s="63"/>
      <c r="H519" s="64"/>
      <c r="AG519" s="65"/>
      <c r="AH519" s="65"/>
      <c r="AI519" s="65"/>
      <c r="AM519" s="43"/>
      <c r="AN519" s="43"/>
      <c r="AO519" s="43"/>
      <c r="AP519" s="43"/>
      <c r="AQ519" s="43"/>
      <c r="AR519" s="43"/>
      <c r="AS519" s="43"/>
      <c r="AT519" s="43"/>
      <c r="AU519" s="43"/>
      <c r="AV519" s="43"/>
      <c r="AW519" s="43"/>
      <c r="AX519" s="43"/>
    </row>
    <row r="520" spans="4:50" ht="13.5" customHeight="1" x14ac:dyDescent="0.3">
      <c r="D520" s="63"/>
      <c r="E520" s="63"/>
      <c r="F520" s="63"/>
      <c r="H520" s="64"/>
      <c r="AG520" s="65"/>
      <c r="AH520" s="65"/>
      <c r="AI520" s="65"/>
      <c r="AM520" s="43"/>
      <c r="AN520" s="43"/>
      <c r="AO520" s="43"/>
      <c r="AP520" s="43"/>
      <c r="AQ520" s="43"/>
      <c r="AR520" s="43"/>
      <c r="AS520" s="43"/>
      <c r="AT520" s="43"/>
      <c r="AU520" s="43"/>
      <c r="AV520" s="43"/>
      <c r="AW520" s="43"/>
      <c r="AX520" s="43"/>
    </row>
    <row r="521" spans="4:50" ht="13.5" customHeight="1" x14ac:dyDescent="0.3">
      <c r="D521" s="63"/>
      <c r="E521" s="63"/>
      <c r="F521" s="63"/>
      <c r="H521" s="64"/>
      <c r="AG521" s="65"/>
      <c r="AH521" s="65"/>
      <c r="AI521" s="65"/>
      <c r="AM521" s="43"/>
      <c r="AN521" s="43"/>
      <c r="AO521" s="43"/>
      <c r="AP521" s="43"/>
      <c r="AQ521" s="43"/>
      <c r="AR521" s="43"/>
      <c r="AS521" s="43"/>
      <c r="AT521" s="43"/>
      <c r="AU521" s="43"/>
      <c r="AV521" s="43"/>
      <c r="AW521" s="43"/>
      <c r="AX521" s="43"/>
    </row>
    <row r="522" spans="4:50" ht="13.5" customHeight="1" x14ac:dyDescent="0.3">
      <c r="D522" s="63"/>
      <c r="E522" s="63"/>
      <c r="F522" s="63"/>
      <c r="H522" s="64"/>
      <c r="AG522" s="65"/>
      <c r="AH522" s="65"/>
      <c r="AI522" s="65"/>
      <c r="AM522" s="43"/>
      <c r="AN522" s="43"/>
      <c r="AO522" s="43"/>
      <c r="AP522" s="43"/>
      <c r="AQ522" s="43"/>
      <c r="AR522" s="43"/>
      <c r="AS522" s="43"/>
      <c r="AT522" s="43"/>
      <c r="AU522" s="43"/>
      <c r="AV522" s="43"/>
      <c r="AW522" s="43"/>
      <c r="AX522" s="43"/>
    </row>
    <row r="523" spans="4:50" ht="13.5" customHeight="1" x14ac:dyDescent="0.3">
      <c r="D523" s="63"/>
      <c r="E523" s="63"/>
      <c r="F523" s="63"/>
      <c r="H523" s="64"/>
      <c r="AG523" s="65"/>
      <c r="AH523" s="65"/>
      <c r="AI523" s="65"/>
      <c r="AM523" s="43"/>
      <c r="AN523" s="43"/>
      <c r="AO523" s="43"/>
      <c r="AP523" s="43"/>
      <c r="AQ523" s="43"/>
      <c r="AR523" s="43"/>
      <c r="AS523" s="43"/>
      <c r="AT523" s="43"/>
      <c r="AU523" s="43"/>
      <c r="AV523" s="43"/>
      <c r="AW523" s="43"/>
      <c r="AX523" s="43"/>
    </row>
    <row r="524" spans="4:50" ht="13.5" customHeight="1" x14ac:dyDescent="0.3">
      <c r="D524" s="63"/>
      <c r="E524" s="63"/>
      <c r="F524" s="63"/>
      <c r="H524" s="64"/>
      <c r="AG524" s="65"/>
      <c r="AH524" s="65"/>
      <c r="AI524" s="65"/>
      <c r="AM524" s="43"/>
      <c r="AN524" s="43"/>
      <c r="AO524" s="43"/>
      <c r="AP524" s="43"/>
      <c r="AQ524" s="43"/>
      <c r="AR524" s="43"/>
      <c r="AS524" s="43"/>
      <c r="AT524" s="43"/>
      <c r="AU524" s="43"/>
      <c r="AV524" s="43"/>
      <c r="AW524" s="43"/>
      <c r="AX524" s="43"/>
    </row>
    <row r="525" spans="4:50" ht="13.5" customHeight="1" x14ac:dyDescent="0.3">
      <c r="D525" s="63"/>
      <c r="E525" s="63"/>
      <c r="F525" s="63"/>
      <c r="H525" s="64"/>
      <c r="AG525" s="65"/>
      <c r="AH525" s="65"/>
      <c r="AI525" s="65"/>
      <c r="AM525" s="43"/>
      <c r="AN525" s="43"/>
      <c r="AO525" s="43"/>
      <c r="AP525" s="43"/>
      <c r="AQ525" s="43"/>
      <c r="AR525" s="43"/>
      <c r="AS525" s="43"/>
      <c r="AT525" s="43"/>
      <c r="AU525" s="43"/>
      <c r="AV525" s="43"/>
      <c r="AW525" s="43"/>
      <c r="AX525" s="43"/>
    </row>
    <row r="526" spans="4:50" ht="13.5" customHeight="1" x14ac:dyDescent="0.3">
      <c r="D526" s="63"/>
      <c r="E526" s="63"/>
      <c r="F526" s="63"/>
      <c r="H526" s="64"/>
      <c r="AG526" s="65"/>
      <c r="AH526" s="65"/>
      <c r="AI526" s="65"/>
      <c r="AM526" s="43"/>
      <c r="AN526" s="43"/>
      <c r="AO526" s="43"/>
      <c r="AP526" s="43"/>
      <c r="AQ526" s="43"/>
      <c r="AR526" s="43"/>
      <c r="AS526" s="43"/>
      <c r="AT526" s="43"/>
      <c r="AU526" s="43"/>
      <c r="AV526" s="43"/>
      <c r="AW526" s="43"/>
      <c r="AX526" s="43"/>
    </row>
    <row r="527" spans="4:50" ht="13.5" customHeight="1" x14ac:dyDescent="0.3">
      <c r="D527" s="63"/>
      <c r="E527" s="63"/>
      <c r="F527" s="63"/>
      <c r="H527" s="64"/>
      <c r="AG527" s="65"/>
      <c r="AH527" s="65"/>
      <c r="AI527" s="65"/>
      <c r="AM527" s="43"/>
      <c r="AN527" s="43"/>
      <c r="AO527" s="43"/>
      <c r="AP527" s="43"/>
      <c r="AQ527" s="43"/>
      <c r="AR527" s="43"/>
      <c r="AS527" s="43"/>
      <c r="AT527" s="43"/>
      <c r="AU527" s="43"/>
      <c r="AV527" s="43"/>
      <c r="AW527" s="43"/>
      <c r="AX527" s="43"/>
    </row>
    <row r="528" spans="4:50" ht="13.5" customHeight="1" x14ac:dyDescent="0.3">
      <c r="D528" s="63"/>
      <c r="E528" s="63"/>
      <c r="F528" s="63"/>
      <c r="H528" s="64"/>
      <c r="AG528" s="65"/>
      <c r="AH528" s="65"/>
      <c r="AI528" s="65"/>
      <c r="AM528" s="43"/>
      <c r="AN528" s="43"/>
      <c r="AO528" s="43"/>
      <c r="AP528" s="43"/>
      <c r="AQ528" s="43"/>
      <c r="AR528" s="43"/>
      <c r="AS528" s="43"/>
      <c r="AT528" s="43"/>
      <c r="AU528" s="43"/>
      <c r="AV528" s="43"/>
      <c r="AW528" s="43"/>
      <c r="AX528" s="43"/>
    </row>
    <row r="529" spans="4:50" ht="13.5" customHeight="1" x14ac:dyDescent="0.3">
      <c r="D529" s="63"/>
      <c r="E529" s="63"/>
      <c r="F529" s="63"/>
      <c r="H529" s="64"/>
      <c r="AG529" s="65"/>
      <c r="AH529" s="65"/>
      <c r="AI529" s="65"/>
      <c r="AM529" s="43"/>
      <c r="AN529" s="43"/>
      <c r="AO529" s="43"/>
      <c r="AP529" s="43"/>
      <c r="AQ529" s="43"/>
      <c r="AR529" s="43"/>
      <c r="AS529" s="43"/>
      <c r="AT529" s="43"/>
      <c r="AU529" s="43"/>
      <c r="AV529" s="43"/>
      <c r="AW529" s="43"/>
      <c r="AX529" s="43"/>
    </row>
    <row r="530" spans="4:50" ht="13.5" customHeight="1" x14ac:dyDescent="0.3">
      <c r="D530" s="63"/>
      <c r="E530" s="63"/>
      <c r="F530" s="63"/>
      <c r="H530" s="64"/>
      <c r="AG530" s="65"/>
      <c r="AH530" s="65"/>
      <c r="AI530" s="65"/>
      <c r="AM530" s="43"/>
      <c r="AN530" s="43"/>
      <c r="AO530" s="43"/>
      <c r="AP530" s="43"/>
      <c r="AQ530" s="43"/>
      <c r="AR530" s="43"/>
      <c r="AS530" s="43"/>
      <c r="AT530" s="43"/>
      <c r="AU530" s="43"/>
      <c r="AV530" s="43"/>
      <c r="AW530" s="43"/>
      <c r="AX530" s="43"/>
    </row>
    <row r="531" spans="4:50" ht="13.5" customHeight="1" x14ac:dyDescent="0.3">
      <c r="D531" s="63"/>
      <c r="E531" s="63"/>
      <c r="F531" s="63"/>
      <c r="H531" s="64"/>
      <c r="AG531" s="65"/>
      <c r="AH531" s="65"/>
      <c r="AI531" s="65"/>
      <c r="AM531" s="43"/>
      <c r="AN531" s="43"/>
      <c r="AO531" s="43"/>
      <c r="AP531" s="43"/>
      <c r="AQ531" s="43"/>
      <c r="AR531" s="43"/>
      <c r="AS531" s="43"/>
      <c r="AT531" s="43"/>
      <c r="AU531" s="43"/>
      <c r="AV531" s="43"/>
      <c r="AW531" s="43"/>
      <c r="AX531" s="43"/>
    </row>
    <row r="532" spans="4:50" ht="13.5" customHeight="1" x14ac:dyDescent="0.3">
      <c r="D532" s="63"/>
      <c r="E532" s="63"/>
      <c r="F532" s="63"/>
      <c r="H532" s="64"/>
      <c r="AG532" s="65"/>
      <c r="AH532" s="65"/>
      <c r="AI532" s="65"/>
      <c r="AM532" s="43"/>
      <c r="AN532" s="43"/>
      <c r="AO532" s="43"/>
      <c r="AP532" s="43"/>
      <c r="AQ532" s="43"/>
      <c r="AR532" s="43"/>
      <c r="AS532" s="43"/>
      <c r="AT532" s="43"/>
      <c r="AU532" s="43"/>
      <c r="AV532" s="43"/>
      <c r="AW532" s="43"/>
      <c r="AX532" s="43"/>
    </row>
    <row r="533" spans="4:50" ht="13.5" customHeight="1" x14ac:dyDescent="0.3">
      <c r="D533" s="63"/>
      <c r="E533" s="63"/>
      <c r="F533" s="63"/>
      <c r="H533" s="64"/>
      <c r="AG533" s="65"/>
      <c r="AH533" s="65"/>
      <c r="AI533" s="65"/>
      <c r="AM533" s="43"/>
      <c r="AN533" s="43"/>
      <c r="AO533" s="43"/>
      <c r="AP533" s="43"/>
      <c r="AQ533" s="43"/>
      <c r="AR533" s="43"/>
      <c r="AS533" s="43"/>
      <c r="AT533" s="43"/>
      <c r="AU533" s="43"/>
      <c r="AV533" s="43"/>
      <c r="AW533" s="43"/>
      <c r="AX533" s="43"/>
    </row>
    <row r="534" spans="4:50" ht="13.5" customHeight="1" x14ac:dyDescent="0.3">
      <c r="D534" s="63"/>
      <c r="E534" s="63"/>
      <c r="F534" s="63"/>
      <c r="H534" s="64"/>
      <c r="AG534" s="65"/>
      <c r="AH534" s="65"/>
      <c r="AI534" s="65"/>
      <c r="AM534" s="43"/>
      <c r="AN534" s="43"/>
      <c r="AO534" s="43"/>
      <c r="AP534" s="43"/>
      <c r="AQ534" s="43"/>
      <c r="AR534" s="43"/>
      <c r="AS534" s="43"/>
      <c r="AT534" s="43"/>
      <c r="AU534" s="43"/>
      <c r="AV534" s="43"/>
      <c r="AW534" s="43"/>
      <c r="AX534" s="43"/>
    </row>
    <row r="535" spans="4:50" ht="13.5" customHeight="1" x14ac:dyDescent="0.3">
      <c r="D535" s="63"/>
      <c r="E535" s="63"/>
      <c r="F535" s="63"/>
      <c r="H535" s="64"/>
      <c r="AG535" s="65"/>
      <c r="AH535" s="65"/>
      <c r="AI535" s="65"/>
      <c r="AM535" s="43"/>
      <c r="AN535" s="43"/>
      <c r="AO535" s="43"/>
      <c r="AP535" s="43"/>
      <c r="AQ535" s="43"/>
      <c r="AR535" s="43"/>
      <c r="AS535" s="43"/>
      <c r="AT535" s="43"/>
      <c r="AU535" s="43"/>
      <c r="AV535" s="43"/>
      <c r="AW535" s="43"/>
      <c r="AX535" s="43"/>
    </row>
    <row r="536" spans="4:50" ht="13.5" customHeight="1" x14ac:dyDescent="0.3">
      <c r="D536" s="63"/>
      <c r="E536" s="63"/>
      <c r="F536" s="63"/>
      <c r="H536" s="64"/>
      <c r="AG536" s="65"/>
      <c r="AH536" s="65"/>
      <c r="AI536" s="65"/>
      <c r="AM536" s="43"/>
      <c r="AN536" s="43"/>
      <c r="AO536" s="43"/>
      <c r="AP536" s="43"/>
      <c r="AQ536" s="43"/>
      <c r="AR536" s="43"/>
      <c r="AS536" s="43"/>
      <c r="AT536" s="43"/>
      <c r="AU536" s="43"/>
      <c r="AV536" s="43"/>
      <c r="AW536" s="43"/>
      <c r="AX536" s="43"/>
    </row>
    <row r="537" spans="4:50" ht="13.5" customHeight="1" x14ac:dyDescent="0.3">
      <c r="D537" s="63"/>
      <c r="E537" s="63"/>
      <c r="F537" s="63"/>
      <c r="H537" s="64"/>
      <c r="AG537" s="65"/>
      <c r="AH537" s="65"/>
      <c r="AI537" s="65"/>
      <c r="AM537" s="43"/>
      <c r="AN537" s="43"/>
      <c r="AO537" s="43"/>
      <c r="AP537" s="43"/>
      <c r="AQ537" s="43"/>
      <c r="AR537" s="43"/>
      <c r="AS537" s="43"/>
      <c r="AT537" s="43"/>
      <c r="AU537" s="43"/>
      <c r="AV537" s="43"/>
      <c r="AW537" s="43"/>
      <c r="AX537" s="43"/>
    </row>
    <row r="538" spans="4:50" ht="13.5" customHeight="1" x14ac:dyDescent="0.3">
      <c r="D538" s="63"/>
      <c r="E538" s="63"/>
      <c r="F538" s="63"/>
      <c r="H538" s="64"/>
      <c r="AG538" s="65"/>
      <c r="AH538" s="65"/>
      <c r="AI538" s="65"/>
      <c r="AM538" s="43"/>
      <c r="AN538" s="43"/>
      <c r="AO538" s="43"/>
      <c r="AP538" s="43"/>
      <c r="AQ538" s="43"/>
      <c r="AR538" s="43"/>
      <c r="AS538" s="43"/>
      <c r="AT538" s="43"/>
      <c r="AU538" s="43"/>
      <c r="AV538" s="43"/>
      <c r="AW538" s="43"/>
      <c r="AX538" s="43"/>
    </row>
    <row r="539" spans="4:50" ht="13.5" customHeight="1" x14ac:dyDescent="0.3">
      <c r="D539" s="63"/>
      <c r="E539" s="63"/>
      <c r="F539" s="63"/>
      <c r="H539" s="64"/>
      <c r="AG539" s="65"/>
      <c r="AH539" s="65"/>
      <c r="AI539" s="65"/>
      <c r="AM539" s="43"/>
      <c r="AN539" s="43"/>
      <c r="AO539" s="43"/>
      <c r="AP539" s="43"/>
      <c r="AQ539" s="43"/>
      <c r="AR539" s="43"/>
      <c r="AS539" s="43"/>
      <c r="AT539" s="43"/>
      <c r="AU539" s="43"/>
      <c r="AV539" s="43"/>
      <c r="AW539" s="43"/>
      <c r="AX539" s="43"/>
    </row>
    <row r="540" spans="4:50" ht="13.5" customHeight="1" x14ac:dyDescent="0.3">
      <c r="D540" s="63"/>
      <c r="E540" s="63"/>
      <c r="F540" s="63"/>
      <c r="H540" s="64"/>
      <c r="AG540" s="65"/>
      <c r="AH540" s="65"/>
      <c r="AI540" s="65"/>
      <c r="AM540" s="43"/>
      <c r="AN540" s="43"/>
      <c r="AO540" s="43"/>
      <c r="AP540" s="43"/>
      <c r="AQ540" s="43"/>
      <c r="AR540" s="43"/>
      <c r="AS540" s="43"/>
      <c r="AT540" s="43"/>
      <c r="AU540" s="43"/>
      <c r="AV540" s="43"/>
      <c r="AW540" s="43"/>
      <c r="AX540" s="43"/>
    </row>
    <row r="541" spans="4:50" ht="13.5" customHeight="1" x14ac:dyDescent="0.3">
      <c r="D541" s="63"/>
      <c r="E541" s="63"/>
      <c r="F541" s="63"/>
      <c r="H541" s="64"/>
      <c r="AG541" s="65"/>
      <c r="AH541" s="65"/>
      <c r="AI541" s="65"/>
      <c r="AM541" s="43"/>
      <c r="AN541" s="43"/>
      <c r="AO541" s="43"/>
      <c r="AP541" s="43"/>
      <c r="AQ541" s="43"/>
      <c r="AR541" s="43"/>
      <c r="AS541" s="43"/>
      <c r="AT541" s="43"/>
      <c r="AU541" s="43"/>
      <c r="AV541" s="43"/>
      <c r="AW541" s="43"/>
      <c r="AX541" s="43"/>
    </row>
    <row r="542" spans="4:50" ht="13.5" customHeight="1" x14ac:dyDescent="0.3">
      <c r="D542" s="63"/>
      <c r="E542" s="63"/>
      <c r="F542" s="63"/>
      <c r="H542" s="64"/>
      <c r="AG542" s="65"/>
      <c r="AH542" s="65"/>
      <c r="AI542" s="65"/>
      <c r="AM542" s="43"/>
      <c r="AN542" s="43"/>
      <c r="AO542" s="43"/>
      <c r="AP542" s="43"/>
      <c r="AQ542" s="43"/>
      <c r="AR542" s="43"/>
      <c r="AS542" s="43"/>
      <c r="AT542" s="43"/>
      <c r="AU542" s="43"/>
      <c r="AV542" s="43"/>
      <c r="AW542" s="43"/>
      <c r="AX542" s="43"/>
    </row>
    <row r="543" spans="4:50" ht="13.5" customHeight="1" x14ac:dyDescent="0.3">
      <c r="D543" s="63"/>
      <c r="E543" s="63"/>
      <c r="F543" s="63"/>
      <c r="H543" s="64"/>
      <c r="AG543" s="65"/>
      <c r="AH543" s="65"/>
      <c r="AI543" s="65"/>
      <c r="AM543" s="43"/>
      <c r="AN543" s="43"/>
      <c r="AO543" s="43"/>
      <c r="AP543" s="43"/>
      <c r="AQ543" s="43"/>
      <c r="AR543" s="43"/>
      <c r="AS543" s="43"/>
      <c r="AT543" s="43"/>
      <c r="AU543" s="43"/>
      <c r="AV543" s="43"/>
      <c r="AW543" s="43"/>
      <c r="AX543" s="43"/>
    </row>
    <row r="544" spans="4:50" ht="13.5" customHeight="1" x14ac:dyDescent="0.3">
      <c r="D544" s="63"/>
      <c r="E544" s="63"/>
      <c r="F544" s="63"/>
      <c r="H544" s="64"/>
      <c r="AG544" s="65"/>
      <c r="AH544" s="65"/>
      <c r="AI544" s="65"/>
      <c r="AM544" s="43"/>
      <c r="AN544" s="43"/>
      <c r="AO544" s="43"/>
      <c r="AP544" s="43"/>
      <c r="AQ544" s="43"/>
      <c r="AR544" s="43"/>
      <c r="AS544" s="43"/>
      <c r="AT544" s="43"/>
      <c r="AU544" s="43"/>
      <c r="AV544" s="43"/>
      <c r="AW544" s="43"/>
      <c r="AX544" s="43"/>
    </row>
    <row r="545" spans="4:50" ht="13.5" customHeight="1" x14ac:dyDescent="0.3">
      <c r="D545" s="63"/>
      <c r="E545" s="63"/>
      <c r="F545" s="63"/>
      <c r="H545" s="64"/>
      <c r="AG545" s="65"/>
      <c r="AH545" s="65"/>
      <c r="AI545" s="65"/>
      <c r="AM545" s="43"/>
      <c r="AN545" s="43"/>
      <c r="AO545" s="43"/>
      <c r="AP545" s="43"/>
      <c r="AQ545" s="43"/>
      <c r="AR545" s="43"/>
      <c r="AS545" s="43"/>
      <c r="AT545" s="43"/>
      <c r="AU545" s="43"/>
      <c r="AV545" s="43"/>
      <c r="AW545" s="43"/>
      <c r="AX545" s="43"/>
    </row>
    <row r="546" spans="4:50" ht="13.5" customHeight="1" x14ac:dyDescent="0.3">
      <c r="D546" s="63"/>
      <c r="E546" s="63"/>
      <c r="F546" s="63"/>
      <c r="H546" s="64"/>
      <c r="AG546" s="65"/>
      <c r="AH546" s="65"/>
      <c r="AI546" s="65"/>
      <c r="AM546" s="43"/>
      <c r="AN546" s="43"/>
      <c r="AO546" s="43"/>
      <c r="AP546" s="43"/>
      <c r="AQ546" s="43"/>
      <c r="AR546" s="43"/>
      <c r="AS546" s="43"/>
      <c r="AT546" s="43"/>
      <c r="AU546" s="43"/>
      <c r="AV546" s="43"/>
      <c r="AW546" s="43"/>
      <c r="AX546" s="43"/>
    </row>
    <row r="547" spans="4:50" ht="13.5" customHeight="1" x14ac:dyDescent="0.3">
      <c r="D547" s="63"/>
      <c r="E547" s="63"/>
      <c r="F547" s="63"/>
      <c r="H547" s="64"/>
      <c r="AG547" s="65"/>
      <c r="AH547" s="65"/>
      <c r="AI547" s="65"/>
      <c r="AM547" s="43"/>
      <c r="AN547" s="43"/>
      <c r="AO547" s="43"/>
      <c r="AP547" s="43"/>
      <c r="AQ547" s="43"/>
      <c r="AR547" s="43"/>
      <c r="AS547" s="43"/>
      <c r="AT547" s="43"/>
      <c r="AU547" s="43"/>
      <c r="AV547" s="43"/>
      <c r="AW547" s="43"/>
      <c r="AX547" s="43"/>
    </row>
    <row r="548" spans="4:50" ht="13.5" customHeight="1" x14ac:dyDescent="0.3">
      <c r="D548" s="63"/>
      <c r="E548" s="63"/>
      <c r="F548" s="63"/>
      <c r="H548" s="64"/>
      <c r="AG548" s="65"/>
      <c r="AH548" s="65"/>
      <c r="AI548" s="65"/>
      <c r="AM548" s="43"/>
      <c r="AN548" s="43"/>
      <c r="AO548" s="43"/>
      <c r="AP548" s="43"/>
      <c r="AQ548" s="43"/>
      <c r="AR548" s="43"/>
      <c r="AS548" s="43"/>
      <c r="AT548" s="43"/>
      <c r="AU548" s="43"/>
      <c r="AV548" s="43"/>
      <c r="AW548" s="43"/>
      <c r="AX548" s="43"/>
    </row>
    <row r="549" spans="4:50" ht="13.5" customHeight="1" x14ac:dyDescent="0.3">
      <c r="D549" s="63"/>
      <c r="E549" s="63"/>
      <c r="F549" s="63"/>
      <c r="H549" s="64"/>
      <c r="AG549" s="65"/>
      <c r="AH549" s="65"/>
      <c r="AI549" s="65"/>
      <c r="AM549" s="43"/>
      <c r="AN549" s="43"/>
      <c r="AO549" s="43"/>
      <c r="AP549" s="43"/>
      <c r="AQ549" s="43"/>
      <c r="AR549" s="43"/>
      <c r="AS549" s="43"/>
      <c r="AT549" s="43"/>
      <c r="AU549" s="43"/>
      <c r="AV549" s="43"/>
      <c r="AW549" s="43"/>
      <c r="AX549" s="43"/>
    </row>
    <row r="550" spans="4:50" ht="13.5" customHeight="1" x14ac:dyDescent="0.3">
      <c r="D550" s="63"/>
      <c r="E550" s="63"/>
      <c r="F550" s="63"/>
      <c r="H550" s="64"/>
      <c r="AG550" s="65"/>
      <c r="AH550" s="65"/>
      <c r="AI550" s="65"/>
      <c r="AM550" s="43"/>
      <c r="AN550" s="43"/>
      <c r="AO550" s="43"/>
      <c r="AP550" s="43"/>
      <c r="AQ550" s="43"/>
      <c r="AR550" s="43"/>
      <c r="AS550" s="43"/>
      <c r="AT550" s="43"/>
      <c r="AU550" s="43"/>
      <c r="AV550" s="43"/>
      <c r="AW550" s="43"/>
      <c r="AX550" s="43"/>
    </row>
    <row r="551" spans="4:50" ht="13.5" customHeight="1" x14ac:dyDescent="0.3">
      <c r="D551" s="63"/>
      <c r="E551" s="63"/>
      <c r="F551" s="63"/>
      <c r="H551" s="64"/>
      <c r="AG551" s="65"/>
      <c r="AH551" s="65"/>
      <c r="AI551" s="65"/>
      <c r="AM551" s="43"/>
      <c r="AN551" s="43"/>
      <c r="AO551" s="43"/>
      <c r="AP551" s="43"/>
      <c r="AQ551" s="43"/>
      <c r="AR551" s="43"/>
      <c r="AS551" s="43"/>
      <c r="AT551" s="43"/>
      <c r="AU551" s="43"/>
      <c r="AV551" s="43"/>
      <c r="AW551" s="43"/>
      <c r="AX551" s="43"/>
    </row>
    <row r="552" spans="4:50" ht="13.5" customHeight="1" x14ac:dyDescent="0.3">
      <c r="D552" s="63"/>
      <c r="E552" s="63"/>
      <c r="F552" s="63"/>
      <c r="H552" s="64"/>
      <c r="AG552" s="65"/>
      <c r="AH552" s="65"/>
      <c r="AI552" s="65"/>
      <c r="AM552" s="43"/>
      <c r="AN552" s="43"/>
      <c r="AO552" s="43"/>
      <c r="AP552" s="43"/>
      <c r="AQ552" s="43"/>
      <c r="AR552" s="43"/>
      <c r="AS552" s="43"/>
      <c r="AT552" s="43"/>
      <c r="AU552" s="43"/>
      <c r="AV552" s="43"/>
      <c r="AW552" s="43"/>
      <c r="AX552" s="43"/>
    </row>
    <row r="553" spans="4:50" ht="13.5" customHeight="1" x14ac:dyDescent="0.3">
      <c r="D553" s="63"/>
      <c r="E553" s="63"/>
      <c r="F553" s="63"/>
      <c r="H553" s="64"/>
      <c r="AG553" s="65"/>
      <c r="AH553" s="65"/>
      <c r="AI553" s="65"/>
      <c r="AM553" s="43"/>
      <c r="AN553" s="43"/>
      <c r="AO553" s="43"/>
      <c r="AP553" s="43"/>
      <c r="AQ553" s="43"/>
      <c r="AR553" s="43"/>
      <c r="AS553" s="43"/>
      <c r="AT553" s="43"/>
      <c r="AU553" s="43"/>
      <c r="AV553" s="43"/>
      <c r="AW553" s="43"/>
      <c r="AX553" s="43"/>
    </row>
    <row r="554" spans="4:50" ht="13.5" customHeight="1" x14ac:dyDescent="0.3">
      <c r="D554" s="63"/>
      <c r="E554" s="63"/>
      <c r="F554" s="63"/>
      <c r="H554" s="64"/>
      <c r="AG554" s="65"/>
      <c r="AH554" s="65"/>
      <c r="AI554" s="65"/>
      <c r="AM554" s="43"/>
      <c r="AN554" s="43"/>
      <c r="AO554" s="43"/>
      <c r="AP554" s="43"/>
      <c r="AQ554" s="43"/>
      <c r="AR554" s="43"/>
      <c r="AS554" s="43"/>
      <c r="AT554" s="43"/>
      <c r="AU554" s="43"/>
      <c r="AV554" s="43"/>
      <c r="AW554" s="43"/>
      <c r="AX554" s="43"/>
    </row>
    <row r="555" spans="4:50" ht="13.5" customHeight="1" x14ac:dyDescent="0.3">
      <c r="D555" s="63"/>
      <c r="E555" s="63"/>
      <c r="F555" s="63"/>
      <c r="H555" s="64"/>
      <c r="AG555" s="65"/>
      <c r="AH555" s="65"/>
      <c r="AI555" s="65"/>
      <c r="AM555" s="43"/>
      <c r="AN555" s="43"/>
      <c r="AO555" s="43"/>
      <c r="AP555" s="43"/>
      <c r="AQ555" s="43"/>
      <c r="AR555" s="43"/>
      <c r="AS555" s="43"/>
      <c r="AT555" s="43"/>
      <c r="AU555" s="43"/>
      <c r="AV555" s="43"/>
      <c r="AW555" s="43"/>
      <c r="AX555" s="43"/>
    </row>
    <row r="556" spans="4:50" ht="13.5" customHeight="1" x14ac:dyDescent="0.3">
      <c r="D556" s="63"/>
      <c r="E556" s="63"/>
      <c r="F556" s="63"/>
      <c r="H556" s="64"/>
      <c r="AG556" s="65"/>
      <c r="AH556" s="65"/>
      <c r="AI556" s="65"/>
      <c r="AM556" s="43"/>
      <c r="AN556" s="43"/>
      <c r="AO556" s="43"/>
      <c r="AP556" s="43"/>
      <c r="AQ556" s="43"/>
      <c r="AR556" s="43"/>
      <c r="AS556" s="43"/>
      <c r="AT556" s="43"/>
      <c r="AU556" s="43"/>
      <c r="AV556" s="43"/>
      <c r="AW556" s="43"/>
      <c r="AX556" s="43"/>
    </row>
    <row r="557" spans="4:50" ht="13.5" customHeight="1" x14ac:dyDescent="0.3">
      <c r="D557" s="63"/>
      <c r="E557" s="63"/>
      <c r="F557" s="63"/>
      <c r="H557" s="64"/>
      <c r="AG557" s="65"/>
      <c r="AH557" s="65"/>
      <c r="AI557" s="65"/>
      <c r="AM557" s="43"/>
      <c r="AN557" s="43"/>
      <c r="AO557" s="43"/>
      <c r="AP557" s="43"/>
      <c r="AQ557" s="43"/>
      <c r="AR557" s="43"/>
      <c r="AS557" s="43"/>
      <c r="AT557" s="43"/>
      <c r="AU557" s="43"/>
      <c r="AV557" s="43"/>
      <c r="AW557" s="43"/>
      <c r="AX557" s="43"/>
    </row>
    <row r="558" spans="4:50" ht="13.5" customHeight="1" x14ac:dyDescent="0.3">
      <c r="D558" s="63"/>
      <c r="E558" s="63"/>
      <c r="F558" s="63"/>
      <c r="H558" s="64"/>
      <c r="AG558" s="65"/>
      <c r="AH558" s="65"/>
      <c r="AI558" s="65"/>
      <c r="AM558" s="43"/>
      <c r="AN558" s="43"/>
      <c r="AO558" s="43"/>
      <c r="AP558" s="43"/>
      <c r="AQ558" s="43"/>
      <c r="AR558" s="43"/>
      <c r="AS558" s="43"/>
      <c r="AT558" s="43"/>
      <c r="AU558" s="43"/>
      <c r="AV558" s="43"/>
      <c r="AW558" s="43"/>
      <c r="AX558" s="43"/>
    </row>
    <row r="559" spans="4:50" ht="13.5" customHeight="1" x14ac:dyDescent="0.3">
      <c r="D559" s="63"/>
      <c r="E559" s="63"/>
      <c r="F559" s="63"/>
      <c r="H559" s="64"/>
      <c r="AG559" s="65"/>
      <c r="AH559" s="65"/>
      <c r="AI559" s="65"/>
      <c r="AM559" s="43"/>
      <c r="AN559" s="43"/>
      <c r="AO559" s="43"/>
      <c r="AP559" s="43"/>
      <c r="AQ559" s="43"/>
      <c r="AR559" s="43"/>
      <c r="AS559" s="43"/>
      <c r="AT559" s="43"/>
      <c r="AU559" s="43"/>
      <c r="AV559" s="43"/>
      <c r="AW559" s="43"/>
      <c r="AX559" s="43"/>
    </row>
    <row r="560" spans="4:50" ht="13.5" customHeight="1" x14ac:dyDescent="0.3">
      <c r="D560" s="63"/>
      <c r="E560" s="63"/>
      <c r="F560" s="63"/>
      <c r="H560" s="64"/>
      <c r="AG560" s="65"/>
      <c r="AH560" s="65"/>
      <c r="AI560" s="65"/>
      <c r="AM560" s="43"/>
      <c r="AN560" s="43"/>
      <c r="AO560" s="43"/>
      <c r="AP560" s="43"/>
      <c r="AQ560" s="43"/>
      <c r="AR560" s="43"/>
      <c r="AS560" s="43"/>
      <c r="AT560" s="43"/>
      <c r="AU560" s="43"/>
      <c r="AV560" s="43"/>
      <c r="AW560" s="43"/>
      <c r="AX560" s="43"/>
    </row>
    <row r="561" spans="4:50" ht="13.5" customHeight="1" x14ac:dyDescent="0.3">
      <c r="D561" s="63"/>
      <c r="E561" s="63"/>
      <c r="F561" s="63"/>
      <c r="H561" s="64"/>
      <c r="AG561" s="65"/>
      <c r="AH561" s="65"/>
      <c r="AI561" s="65"/>
      <c r="AM561" s="43"/>
      <c r="AN561" s="43"/>
      <c r="AO561" s="43"/>
      <c r="AP561" s="43"/>
      <c r="AQ561" s="43"/>
      <c r="AR561" s="43"/>
      <c r="AS561" s="43"/>
      <c r="AT561" s="43"/>
      <c r="AU561" s="43"/>
      <c r="AV561" s="43"/>
      <c r="AW561" s="43"/>
      <c r="AX561" s="43"/>
    </row>
    <row r="562" spans="4:50" ht="13.5" customHeight="1" x14ac:dyDescent="0.3">
      <c r="D562" s="63"/>
      <c r="E562" s="63"/>
      <c r="F562" s="63"/>
      <c r="H562" s="64"/>
      <c r="AG562" s="65"/>
      <c r="AH562" s="65"/>
      <c r="AI562" s="65"/>
      <c r="AM562" s="43"/>
      <c r="AN562" s="43"/>
      <c r="AO562" s="43"/>
      <c r="AP562" s="43"/>
      <c r="AQ562" s="43"/>
      <c r="AR562" s="43"/>
      <c r="AS562" s="43"/>
      <c r="AT562" s="43"/>
      <c r="AU562" s="43"/>
      <c r="AV562" s="43"/>
      <c r="AW562" s="43"/>
      <c r="AX562" s="43"/>
    </row>
    <row r="563" spans="4:50" ht="13.5" customHeight="1" x14ac:dyDescent="0.3">
      <c r="D563" s="63"/>
      <c r="E563" s="63"/>
      <c r="F563" s="63"/>
      <c r="H563" s="64"/>
      <c r="AG563" s="65"/>
      <c r="AH563" s="65"/>
      <c r="AI563" s="65"/>
      <c r="AM563" s="43"/>
      <c r="AN563" s="43"/>
      <c r="AO563" s="43"/>
      <c r="AP563" s="43"/>
      <c r="AQ563" s="43"/>
      <c r="AR563" s="43"/>
      <c r="AS563" s="43"/>
      <c r="AT563" s="43"/>
      <c r="AU563" s="43"/>
      <c r="AV563" s="43"/>
      <c r="AW563" s="43"/>
      <c r="AX563" s="43"/>
    </row>
    <row r="564" spans="4:50" ht="13.5" customHeight="1" x14ac:dyDescent="0.3">
      <c r="D564" s="63"/>
      <c r="E564" s="63"/>
      <c r="F564" s="63"/>
      <c r="H564" s="64"/>
      <c r="AG564" s="65"/>
      <c r="AH564" s="65"/>
      <c r="AI564" s="65"/>
      <c r="AM564" s="43"/>
      <c r="AN564" s="43"/>
      <c r="AO564" s="43"/>
      <c r="AP564" s="43"/>
      <c r="AQ564" s="43"/>
      <c r="AR564" s="43"/>
      <c r="AS564" s="43"/>
      <c r="AT564" s="43"/>
      <c r="AU564" s="43"/>
      <c r="AV564" s="43"/>
      <c r="AW564" s="43"/>
      <c r="AX564" s="43"/>
    </row>
    <row r="565" spans="4:50" ht="13.5" customHeight="1" x14ac:dyDescent="0.3">
      <c r="D565" s="63"/>
      <c r="E565" s="63"/>
      <c r="F565" s="63"/>
      <c r="H565" s="64"/>
      <c r="AG565" s="65"/>
      <c r="AH565" s="65"/>
      <c r="AI565" s="65"/>
      <c r="AM565" s="43"/>
      <c r="AN565" s="43"/>
      <c r="AO565" s="43"/>
      <c r="AP565" s="43"/>
      <c r="AQ565" s="43"/>
      <c r="AR565" s="43"/>
      <c r="AS565" s="43"/>
      <c r="AT565" s="43"/>
      <c r="AU565" s="43"/>
      <c r="AV565" s="43"/>
      <c r="AW565" s="43"/>
      <c r="AX565" s="43"/>
    </row>
    <row r="566" spans="4:50" ht="13.5" customHeight="1" x14ac:dyDescent="0.3">
      <c r="D566" s="63"/>
      <c r="E566" s="63"/>
      <c r="F566" s="63"/>
      <c r="H566" s="64"/>
      <c r="AG566" s="65"/>
      <c r="AH566" s="65"/>
      <c r="AI566" s="65"/>
      <c r="AM566" s="43"/>
      <c r="AN566" s="43"/>
      <c r="AO566" s="43"/>
      <c r="AP566" s="43"/>
      <c r="AQ566" s="43"/>
      <c r="AR566" s="43"/>
      <c r="AS566" s="43"/>
      <c r="AT566" s="43"/>
      <c r="AU566" s="43"/>
      <c r="AV566" s="43"/>
      <c r="AW566" s="43"/>
      <c r="AX566" s="43"/>
    </row>
    <row r="567" spans="4:50" ht="13.5" customHeight="1" x14ac:dyDescent="0.3">
      <c r="D567" s="63"/>
      <c r="E567" s="63"/>
      <c r="F567" s="63"/>
      <c r="H567" s="64"/>
      <c r="AG567" s="65"/>
      <c r="AH567" s="65"/>
      <c r="AI567" s="65"/>
      <c r="AM567" s="43"/>
      <c r="AN567" s="43"/>
      <c r="AO567" s="43"/>
      <c r="AP567" s="43"/>
      <c r="AQ567" s="43"/>
      <c r="AR567" s="43"/>
      <c r="AS567" s="43"/>
      <c r="AT567" s="43"/>
      <c r="AU567" s="43"/>
      <c r="AV567" s="43"/>
      <c r="AW567" s="43"/>
      <c r="AX567" s="43"/>
    </row>
    <row r="568" spans="4:50" ht="13.5" customHeight="1" x14ac:dyDescent="0.3">
      <c r="D568" s="63"/>
      <c r="E568" s="63"/>
      <c r="F568" s="63"/>
      <c r="H568" s="64"/>
      <c r="AG568" s="65"/>
      <c r="AH568" s="65"/>
      <c r="AI568" s="65"/>
      <c r="AM568" s="43"/>
      <c r="AN568" s="43"/>
      <c r="AO568" s="43"/>
      <c r="AP568" s="43"/>
      <c r="AQ568" s="43"/>
      <c r="AR568" s="43"/>
      <c r="AS568" s="43"/>
      <c r="AT568" s="43"/>
      <c r="AU568" s="43"/>
      <c r="AV568" s="43"/>
      <c r="AW568" s="43"/>
      <c r="AX568" s="43"/>
    </row>
    <row r="569" spans="4:50" ht="13.5" customHeight="1" x14ac:dyDescent="0.3">
      <c r="D569" s="63"/>
      <c r="E569" s="63"/>
      <c r="F569" s="63"/>
      <c r="H569" s="64"/>
      <c r="AG569" s="65"/>
      <c r="AH569" s="65"/>
      <c r="AI569" s="65"/>
      <c r="AM569" s="43"/>
      <c r="AN569" s="43"/>
      <c r="AO569" s="43"/>
      <c r="AP569" s="43"/>
      <c r="AQ569" s="43"/>
      <c r="AR569" s="43"/>
      <c r="AS569" s="43"/>
      <c r="AT569" s="43"/>
      <c r="AU569" s="43"/>
      <c r="AV569" s="43"/>
      <c r="AW569" s="43"/>
      <c r="AX569" s="43"/>
    </row>
    <row r="570" spans="4:50" ht="13.5" customHeight="1" x14ac:dyDescent="0.3">
      <c r="D570" s="63"/>
      <c r="E570" s="63"/>
      <c r="F570" s="63"/>
      <c r="H570" s="64"/>
      <c r="AG570" s="65"/>
      <c r="AH570" s="65"/>
      <c r="AI570" s="65"/>
      <c r="AM570" s="43"/>
      <c r="AN570" s="43"/>
      <c r="AO570" s="43"/>
      <c r="AP570" s="43"/>
      <c r="AQ570" s="43"/>
      <c r="AR570" s="43"/>
      <c r="AS570" s="43"/>
      <c r="AT570" s="43"/>
      <c r="AU570" s="43"/>
      <c r="AV570" s="43"/>
      <c r="AW570" s="43"/>
      <c r="AX570" s="43"/>
    </row>
    <row r="571" spans="4:50" ht="13.5" customHeight="1" x14ac:dyDescent="0.3">
      <c r="D571" s="63"/>
      <c r="E571" s="63"/>
      <c r="F571" s="63"/>
      <c r="H571" s="64"/>
      <c r="AG571" s="65"/>
      <c r="AH571" s="65"/>
      <c r="AI571" s="65"/>
      <c r="AM571" s="43"/>
      <c r="AN571" s="43"/>
      <c r="AO571" s="43"/>
      <c r="AP571" s="43"/>
      <c r="AQ571" s="43"/>
      <c r="AR571" s="43"/>
      <c r="AS571" s="43"/>
      <c r="AT571" s="43"/>
      <c r="AU571" s="43"/>
      <c r="AV571" s="43"/>
      <c r="AW571" s="43"/>
      <c r="AX571" s="43"/>
    </row>
    <row r="572" spans="4:50" ht="13.5" customHeight="1" x14ac:dyDescent="0.3">
      <c r="D572" s="63"/>
      <c r="E572" s="63"/>
      <c r="F572" s="63"/>
      <c r="H572" s="64"/>
      <c r="AG572" s="65"/>
      <c r="AH572" s="65"/>
      <c r="AI572" s="65"/>
      <c r="AM572" s="43"/>
      <c r="AN572" s="43"/>
      <c r="AO572" s="43"/>
      <c r="AP572" s="43"/>
      <c r="AQ572" s="43"/>
      <c r="AR572" s="43"/>
      <c r="AS572" s="43"/>
      <c r="AT572" s="43"/>
      <c r="AU572" s="43"/>
      <c r="AV572" s="43"/>
      <c r="AW572" s="43"/>
      <c r="AX572" s="43"/>
    </row>
    <row r="573" spans="4:50" ht="13.5" customHeight="1" x14ac:dyDescent="0.3">
      <c r="D573" s="63"/>
      <c r="E573" s="63"/>
      <c r="F573" s="63"/>
      <c r="H573" s="64"/>
      <c r="AG573" s="65"/>
      <c r="AH573" s="65"/>
      <c r="AI573" s="65"/>
      <c r="AM573" s="43"/>
      <c r="AN573" s="43"/>
      <c r="AO573" s="43"/>
      <c r="AP573" s="43"/>
      <c r="AQ573" s="43"/>
      <c r="AR573" s="43"/>
      <c r="AS573" s="43"/>
      <c r="AT573" s="43"/>
      <c r="AU573" s="43"/>
      <c r="AV573" s="43"/>
      <c r="AW573" s="43"/>
      <c r="AX573" s="43"/>
    </row>
    <row r="574" spans="4:50" ht="13.5" customHeight="1" x14ac:dyDescent="0.3">
      <c r="D574" s="63"/>
      <c r="E574" s="63"/>
      <c r="F574" s="63"/>
      <c r="H574" s="64"/>
      <c r="AG574" s="65"/>
      <c r="AH574" s="65"/>
      <c r="AI574" s="65"/>
      <c r="AM574" s="43"/>
      <c r="AN574" s="43"/>
      <c r="AO574" s="43"/>
      <c r="AP574" s="43"/>
      <c r="AQ574" s="43"/>
      <c r="AR574" s="43"/>
      <c r="AS574" s="43"/>
      <c r="AT574" s="43"/>
      <c r="AU574" s="43"/>
      <c r="AV574" s="43"/>
      <c r="AW574" s="43"/>
      <c r="AX574" s="43"/>
    </row>
    <row r="575" spans="4:50" ht="13.5" customHeight="1" x14ac:dyDescent="0.3">
      <c r="D575" s="63"/>
      <c r="E575" s="63"/>
      <c r="F575" s="63"/>
      <c r="H575" s="64"/>
      <c r="AG575" s="65"/>
      <c r="AH575" s="65"/>
      <c r="AI575" s="65"/>
      <c r="AM575" s="43"/>
      <c r="AN575" s="43"/>
      <c r="AO575" s="43"/>
      <c r="AP575" s="43"/>
      <c r="AQ575" s="43"/>
      <c r="AR575" s="43"/>
      <c r="AS575" s="43"/>
      <c r="AT575" s="43"/>
      <c r="AU575" s="43"/>
      <c r="AV575" s="43"/>
      <c r="AW575" s="43"/>
      <c r="AX575" s="43"/>
    </row>
    <row r="576" spans="4:50" ht="13.5" customHeight="1" x14ac:dyDescent="0.3">
      <c r="D576" s="63"/>
      <c r="E576" s="63"/>
      <c r="F576" s="63"/>
      <c r="H576" s="64"/>
      <c r="AG576" s="65"/>
      <c r="AH576" s="65"/>
      <c r="AI576" s="65"/>
      <c r="AM576" s="43"/>
      <c r="AN576" s="43"/>
      <c r="AO576" s="43"/>
      <c r="AP576" s="43"/>
      <c r="AQ576" s="43"/>
      <c r="AR576" s="43"/>
      <c r="AS576" s="43"/>
      <c r="AT576" s="43"/>
      <c r="AU576" s="43"/>
      <c r="AV576" s="43"/>
      <c r="AW576" s="43"/>
      <c r="AX576" s="43"/>
    </row>
    <row r="577" spans="4:50" ht="13.5" customHeight="1" x14ac:dyDescent="0.3">
      <c r="D577" s="63"/>
      <c r="E577" s="63"/>
      <c r="F577" s="63"/>
      <c r="H577" s="64"/>
      <c r="AG577" s="65"/>
      <c r="AH577" s="65"/>
      <c r="AI577" s="65"/>
      <c r="AM577" s="43"/>
      <c r="AN577" s="43"/>
      <c r="AO577" s="43"/>
      <c r="AP577" s="43"/>
      <c r="AQ577" s="43"/>
      <c r="AR577" s="43"/>
      <c r="AS577" s="43"/>
      <c r="AT577" s="43"/>
      <c r="AU577" s="43"/>
      <c r="AV577" s="43"/>
      <c r="AW577" s="43"/>
      <c r="AX577" s="43"/>
    </row>
    <row r="578" spans="4:50" ht="13.5" customHeight="1" x14ac:dyDescent="0.3">
      <c r="D578" s="63"/>
      <c r="E578" s="63"/>
      <c r="F578" s="63"/>
      <c r="H578" s="64"/>
      <c r="AG578" s="65"/>
      <c r="AH578" s="65"/>
      <c r="AI578" s="65"/>
      <c r="AM578" s="43"/>
      <c r="AN578" s="43"/>
      <c r="AO578" s="43"/>
      <c r="AP578" s="43"/>
      <c r="AQ578" s="43"/>
      <c r="AR578" s="43"/>
      <c r="AS578" s="43"/>
      <c r="AT578" s="43"/>
      <c r="AU578" s="43"/>
      <c r="AV578" s="43"/>
      <c r="AW578" s="43"/>
      <c r="AX578" s="43"/>
    </row>
    <row r="579" spans="4:50" ht="13.5" customHeight="1" x14ac:dyDescent="0.3">
      <c r="D579" s="63"/>
      <c r="E579" s="63"/>
      <c r="F579" s="63"/>
      <c r="H579" s="64"/>
      <c r="AG579" s="65"/>
      <c r="AH579" s="65"/>
      <c r="AI579" s="65"/>
      <c r="AM579" s="43"/>
      <c r="AN579" s="43"/>
      <c r="AO579" s="43"/>
      <c r="AP579" s="43"/>
      <c r="AQ579" s="43"/>
      <c r="AR579" s="43"/>
      <c r="AS579" s="43"/>
      <c r="AT579" s="43"/>
      <c r="AU579" s="43"/>
      <c r="AV579" s="43"/>
      <c r="AW579" s="43"/>
      <c r="AX579" s="43"/>
    </row>
    <row r="580" spans="4:50" ht="13.5" customHeight="1" x14ac:dyDescent="0.3">
      <c r="D580" s="63"/>
      <c r="E580" s="63"/>
      <c r="F580" s="63"/>
      <c r="H580" s="64"/>
      <c r="AG580" s="65"/>
      <c r="AH580" s="65"/>
      <c r="AI580" s="65"/>
      <c r="AM580" s="43"/>
      <c r="AN580" s="43"/>
      <c r="AO580" s="43"/>
      <c r="AP580" s="43"/>
      <c r="AQ580" s="43"/>
      <c r="AR580" s="43"/>
      <c r="AS580" s="43"/>
      <c r="AT580" s="43"/>
      <c r="AU580" s="43"/>
      <c r="AV580" s="43"/>
      <c r="AW580" s="43"/>
      <c r="AX580" s="43"/>
    </row>
    <row r="581" spans="4:50" ht="13.5" customHeight="1" x14ac:dyDescent="0.3">
      <c r="D581" s="63"/>
      <c r="E581" s="63"/>
      <c r="F581" s="63"/>
      <c r="H581" s="64"/>
      <c r="AG581" s="65"/>
      <c r="AH581" s="65"/>
      <c r="AI581" s="65"/>
      <c r="AM581" s="43"/>
      <c r="AN581" s="43"/>
      <c r="AO581" s="43"/>
      <c r="AP581" s="43"/>
      <c r="AQ581" s="43"/>
      <c r="AR581" s="43"/>
      <c r="AS581" s="43"/>
      <c r="AT581" s="43"/>
      <c r="AU581" s="43"/>
      <c r="AV581" s="43"/>
      <c r="AW581" s="43"/>
      <c r="AX581" s="43"/>
    </row>
    <row r="582" spans="4:50" ht="13.5" customHeight="1" x14ac:dyDescent="0.3">
      <c r="D582" s="63"/>
      <c r="E582" s="63"/>
      <c r="F582" s="63"/>
      <c r="H582" s="64"/>
      <c r="AG582" s="65"/>
      <c r="AH582" s="65"/>
      <c r="AI582" s="65"/>
      <c r="AM582" s="43"/>
      <c r="AN582" s="43"/>
      <c r="AO582" s="43"/>
      <c r="AP582" s="43"/>
      <c r="AQ582" s="43"/>
      <c r="AR582" s="43"/>
      <c r="AS582" s="43"/>
      <c r="AT582" s="43"/>
      <c r="AU582" s="43"/>
      <c r="AV582" s="43"/>
      <c r="AW582" s="43"/>
      <c r="AX582" s="43"/>
    </row>
    <row r="583" spans="4:50" ht="13.5" customHeight="1" x14ac:dyDescent="0.3">
      <c r="D583" s="63"/>
      <c r="E583" s="63"/>
      <c r="F583" s="63"/>
      <c r="H583" s="64"/>
      <c r="AG583" s="65"/>
      <c r="AH583" s="65"/>
      <c r="AI583" s="65"/>
      <c r="AM583" s="43"/>
      <c r="AN583" s="43"/>
      <c r="AO583" s="43"/>
      <c r="AP583" s="43"/>
      <c r="AQ583" s="43"/>
      <c r="AR583" s="43"/>
      <c r="AS583" s="43"/>
      <c r="AT583" s="43"/>
      <c r="AU583" s="43"/>
      <c r="AV583" s="43"/>
      <c r="AW583" s="43"/>
      <c r="AX583" s="43"/>
    </row>
    <row r="584" spans="4:50" ht="13.5" customHeight="1" x14ac:dyDescent="0.3">
      <c r="D584" s="63"/>
      <c r="E584" s="63"/>
      <c r="F584" s="63"/>
      <c r="H584" s="64"/>
      <c r="AG584" s="65"/>
      <c r="AH584" s="65"/>
      <c r="AI584" s="65"/>
      <c r="AM584" s="43"/>
      <c r="AN584" s="43"/>
      <c r="AO584" s="43"/>
      <c r="AP584" s="43"/>
      <c r="AQ584" s="43"/>
      <c r="AR584" s="43"/>
      <c r="AS584" s="43"/>
      <c r="AT584" s="43"/>
      <c r="AU584" s="43"/>
      <c r="AV584" s="43"/>
      <c r="AW584" s="43"/>
      <c r="AX584" s="43"/>
    </row>
    <row r="585" spans="4:50" ht="13.5" customHeight="1" x14ac:dyDescent="0.3">
      <c r="D585" s="63"/>
      <c r="E585" s="63"/>
      <c r="F585" s="63"/>
      <c r="H585" s="64"/>
      <c r="AG585" s="65"/>
      <c r="AH585" s="65"/>
      <c r="AI585" s="65"/>
      <c r="AM585" s="43"/>
      <c r="AN585" s="43"/>
      <c r="AO585" s="43"/>
      <c r="AP585" s="43"/>
      <c r="AQ585" s="43"/>
      <c r="AR585" s="43"/>
      <c r="AS585" s="43"/>
      <c r="AT585" s="43"/>
      <c r="AU585" s="43"/>
      <c r="AV585" s="43"/>
      <c r="AW585" s="43"/>
      <c r="AX585" s="43"/>
    </row>
    <row r="586" spans="4:50" ht="13.5" customHeight="1" x14ac:dyDescent="0.3">
      <c r="D586" s="63"/>
      <c r="E586" s="63"/>
      <c r="F586" s="63"/>
      <c r="H586" s="64"/>
      <c r="AG586" s="65"/>
      <c r="AH586" s="65"/>
      <c r="AI586" s="65"/>
      <c r="AM586" s="43"/>
      <c r="AN586" s="43"/>
      <c r="AO586" s="43"/>
      <c r="AP586" s="43"/>
      <c r="AQ586" s="43"/>
      <c r="AR586" s="43"/>
      <c r="AS586" s="43"/>
      <c r="AT586" s="43"/>
      <c r="AU586" s="43"/>
      <c r="AV586" s="43"/>
      <c r="AW586" s="43"/>
      <c r="AX586" s="43"/>
    </row>
    <row r="587" spans="4:50" ht="13.5" customHeight="1" x14ac:dyDescent="0.3">
      <c r="D587" s="63"/>
      <c r="E587" s="63"/>
      <c r="F587" s="63"/>
      <c r="H587" s="64"/>
      <c r="AG587" s="65"/>
      <c r="AH587" s="65"/>
      <c r="AI587" s="65"/>
      <c r="AM587" s="43"/>
      <c r="AN587" s="43"/>
      <c r="AO587" s="43"/>
      <c r="AP587" s="43"/>
      <c r="AQ587" s="43"/>
      <c r="AR587" s="43"/>
      <c r="AS587" s="43"/>
      <c r="AT587" s="43"/>
      <c r="AU587" s="43"/>
      <c r="AV587" s="43"/>
      <c r="AW587" s="43"/>
      <c r="AX587" s="43"/>
    </row>
    <row r="588" spans="4:50" ht="13.5" customHeight="1" x14ac:dyDescent="0.3">
      <c r="D588" s="63"/>
      <c r="E588" s="63"/>
      <c r="F588" s="63"/>
      <c r="H588" s="64"/>
      <c r="AG588" s="65"/>
      <c r="AH588" s="65"/>
      <c r="AI588" s="65"/>
      <c r="AM588" s="43"/>
      <c r="AN588" s="43"/>
      <c r="AO588" s="43"/>
      <c r="AP588" s="43"/>
      <c r="AQ588" s="43"/>
      <c r="AR588" s="43"/>
      <c r="AS588" s="43"/>
      <c r="AT588" s="43"/>
      <c r="AU588" s="43"/>
      <c r="AV588" s="43"/>
      <c r="AW588" s="43"/>
      <c r="AX588" s="43"/>
    </row>
    <row r="589" spans="4:50" ht="13.5" customHeight="1" x14ac:dyDescent="0.3">
      <c r="D589" s="63"/>
      <c r="E589" s="63"/>
      <c r="F589" s="63"/>
      <c r="H589" s="64"/>
      <c r="AG589" s="65"/>
      <c r="AH589" s="65"/>
      <c r="AI589" s="65"/>
      <c r="AM589" s="43"/>
      <c r="AN589" s="43"/>
      <c r="AO589" s="43"/>
      <c r="AP589" s="43"/>
      <c r="AQ589" s="43"/>
      <c r="AR589" s="43"/>
      <c r="AS589" s="43"/>
      <c r="AT589" s="43"/>
      <c r="AU589" s="43"/>
      <c r="AV589" s="43"/>
      <c r="AW589" s="43"/>
      <c r="AX589" s="43"/>
    </row>
    <row r="590" spans="4:50" ht="13.5" customHeight="1" x14ac:dyDescent="0.3">
      <c r="D590" s="63"/>
      <c r="E590" s="63"/>
      <c r="F590" s="63"/>
      <c r="H590" s="64"/>
      <c r="AG590" s="65"/>
      <c r="AH590" s="65"/>
      <c r="AI590" s="65"/>
      <c r="AM590" s="43"/>
      <c r="AN590" s="43"/>
      <c r="AO590" s="43"/>
      <c r="AP590" s="43"/>
      <c r="AQ590" s="43"/>
      <c r="AR590" s="43"/>
      <c r="AS590" s="43"/>
      <c r="AT590" s="43"/>
      <c r="AU590" s="43"/>
      <c r="AV590" s="43"/>
      <c r="AW590" s="43"/>
      <c r="AX590" s="43"/>
    </row>
    <row r="591" spans="4:50" ht="13.5" customHeight="1" x14ac:dyDescent="0.3">
      <c r="D591" s="63"/>
      <c r="E591" s="63"/>
      <c r="F591" s="63"/>
      <c r="H591" s="64"/>
      <c r="AG591" s="65"/>
      <c r="AH591" s="65"/>
      <c r="AI591" s="65"/>
      <c r="AM591" s="43"/>
      <c r="AN591" s="43"/>
      <c r="AO591" s="43"/>
      <c r="AP591" s="43"/>
      <c r="AQ591" s="43"/>
      <c r="AR591" s="43"/>
      <c r="AS591" s="43"/>
      <c r="AT591" s="43"/>
      <c r="AU591" s="43"/>
      <c r="AV591" s="43"/>
      <c r="AW591" s="43"/>
      <c r="AX591" s="43"/>
    </row>
    <row r="592" spans="4:50" ht="13.5" customHeight="1" x14ac:dyDescent="0.3">
      <c r="D592" s="63"/>
      <c r="E592" s="63"/>
      <c r="F592" s="63"/>
      <c r="H592" s="64"/>
      <c r="AG592" s="65"/>
      <c r="AH592" s="65"/>
      <c r="AI592" s="65"/>
      <c r="AM592" s="43"/>
      <c r="AN592" s="43"/>
      <c r="AO592" s="43"/>
      <c r="AP592" s="43"/>
      <c r="AQ592" s="43"/>
      <c r="AR592" s="43"/>
      <c r="AS592" s="43"/>
      <c r="AT592" s="43"/>
      <c r="AU592" s="43"/>
      <c r="AV592" s="43"/>
      <c r="AW592" s="43"/>
      <c r="AX592" s="43"/>
    </row>
    <row r="593" spans="4:50" ht="13.5" customHeight="1" x14ac:dyDescent="0.3">
      <c r="D593" s="63"/>
      <c r="E593" s="63"/>
      <c r="F593" s="63"/>
      <c r="H593" s="64"/>
      <c r="AG593" s="65"/>
      <c r="AH593" s="65"/>
      <c r="AI593" s="65"/>
      <c r="AM593" s="43"/>
      <c r="AN593" s="43"/>
      <c r="AO593" s="43"/>
      <c r="AP593" s="43"/>
      <c r="AQ593" s="43"/>
      <c r="AR593" s="43"/>
      <c r="AS593" s="43"/>
      <c r="AT593" s="43"/>
      <c r="AU593" s="43"/>
      <c r="AV593" s="43"/>
      <c r="AW593" s="43"/>
      <c r="AX593" s="43"/>
    </row>
    <row r="594" spans="4:50" ht="13.5" customHeight="1" x14ac:dyDescent="0.3">
      <c r="D594" s="63"/>
      <c r="E594" s="63"/>
      <c r="F594" s="63"/>
      <c r="H594" s="64"/>
      <c r="AG594" s="65"/>
      <c r="AH594" s="65"/>
      <c r="AI594" s="65"/>
      <c r="AM594" s="43"/>
      <c r="AN594" s="43"/>
      <c r="AO594" s="43"/>
      <c r="AP594" s="43"/>
      <c r="AQ594" s="43"/>
      <c r="AR594" s="43"/>
      <c r="AS594" s="43"/>
      <c r="AT594" s="43"/>
      <c r="AU594" s="43"/>
      <c r="AV594" s="43"/>
      <c r="AW594" s="43"/>
      <c r="AX594" s="43"/>
    </row>
    <row r="595" spans="4:50" ht="13.5" customHeight="1" x14ac:dyDescent="0.3">
      <c r="D595" s="63"/>
      <c r="E595" s="63"/>
      <c r="F595" s="63"/>
      <c r="H595" s="64"/>
      <c r="AG595" s="65"/>
      <c r="AH595" s="65"/>
      <c r="AI595" s="65"/>
      <c r="AM595" s="43"/>
      <c r="AN595" s="43"/>
      <c r="AO595" s="43"/>
      <c r="AP595" s="43"/>
      <c r="AQ595" s="43"/>
      <c r="AR595" s="43"/>
      <c r="AS595" s="43"/>
      <c r="AT595" s="43"/>
      <c r="AU595" s="43"/>
      <c r="AV595" s="43"/>
      <c r="AW595" s="43"/>
      <c r="AX595" s="43"/>
    </row>
    <row r="596" spans="4:50" ht="13.5" customHeight="1" x14ac:dyDescent="0.3">
      <c r="D596" s="63"/>
      <c r="E596" s="63"/>
      <c r="F596" s="63"/>
      <c r="H596" s="64"/>
      <c r="AG596" s="65"/>
      <c r="AH596" s="65"/>
      <c r="AI596" s="65"/>
      <c r="AM596" s="43"/>
      <c r="AN596" s="43"/>
      <c r="AO596" s="43"/>
      <c r="AP596" s="43"/>
      <c r="AQ596" s="43"/>
      <c r="AR596" s="43"/>
      <c r="AS596" s="43"/>
      <c r="AT596" s="43"/>
      <c r="AU596" s="43"/>
      <c r="AV596" s="43"/>
      <c r="AW596" s="43"/>
      <c r="AX596" s="43"/>
    </row>
    <row r="597" spans="4:50" ht="13.5" customHeight="1" x14ac:dyDescent="0.3">
      <c r="D597" s="63"/>
      <c r="E597" s="63"/>
      <c r="F597" s="63"/>
      <c r="H597" s="64"/>
      <c r="AG597" s="65"/>
      <c r="AH597" s="65"/>
      <c r="AI597" s="65"/>
      <c r="AM597" s="43"/>
      <c r="AN597" s="43"/>
      <c r="AO597" s="43"/>
      <c r="AP597" s="43"/>
      <c r="AQ597" s="43"/>
      <c r="AR597" s="43"/>
      <c r="AS597" s="43"/>
      <c r="AT597" s="43"/>
      <c r="AU597" s="43"/>
      <c r="AV597" s="43"/>
      <c r="AW597" s="43"/>
      <c r="AX597" s="43"/>
    </row>
    <row r="598" spans="4:50" ht="13.5" customHeight="1" x14ac:dyDescent="0.3">
      <c r="D598" s="63"/>
      <c r="E598" s="63"/>
      <c r="F598" s="63"/>
      <c r="H598" s="64"/>
      <c r="AG598" s="65"/>
      <c r="AH598" s="65"/>
      <c r="AI598" s="65"/>
      <c r="AM598" s="43"/>
      <c r="AN598" s="43"/>
      <c r="AO598" s="43"/>
      <c r="AP598" s="43"/>
      <c r="AQ598" s="43"/>
      <c r="AR598" s="43"/>
      <c r="AS598" s="43"/>
      <c r="AT598" s="43"/>
      <c r="AU598" s="43"/>
      <c r="AV598" s="43"/>
      <c r="AW598" s="43"/>
      <c r="AX598" s="43"/>
    </row>
    <row r="599" spans="4:50" ht="13.5" customHeight="1" x14ac:dyDescent="0.3">
      <c r="D599" s="63"/>
      <c r="E599" s="63"/>
      <c r="F599" s="63"/>
      <c r="H599" s="64"/>
      <c r="AG599" s="65"/>
      <c r="AH599" s="65"/>
      <c r="AI599" s="65"/>
      <c r="AM599" s="43"/>
      <c r="AN599" s="43"/>
      <c r="AO599" s="43"/>
      <c r="AP599" s="43"/>
      <c r="AQ599" s="43"/>
      <c r="AR599" s="43"/>
      <c r="AS599" s="43"/>
      <c r="AT599" s="43"/>
      <c r="AU599" s="43"/>
      <c r="AV599" s="43"/>
      <c r="AW599" s="43"/>
      <c r="AX599" s="43"/>
    </row>
    <row r="600" spans="4:50" ht="13.5" customHeight="1" x14ac:dyDescent="0.3">
      <c r="D600" s="63"/>
      <c r="E600" s="63"/>
      <c r="F600" s="63"/>
      <c r="H600" s="64"/>
      <c r="AG600" s="65"/>
      <c r="AH600" s="65"/>
      <c r="AI600" s="65"/>
      <c r="AM600" s="43"/>
      <c r="AN600" s="43"/>
      <c r="AO600" s="43"/>
      <c r="AP600" s="43"/>
      <c r="AQ600" s="43"/>
      <c r="AR600" s="43"/>
      <c r="AS600" s="43"/>
      <c r="AT600" s="43"/>
      <c r="AU600" s="43"/>
      <c r="AV600" s="43"/>
      <c r="AW600" s="43"/>
      <c r="AX600" s="43"/>
    </row>
    <row r="601" spans="4:50" ht="13.5" customHeight="1" x14ac:dyDescent="0.3">
      <c r="D601" s="63"/>
      <c r="E601" s="63"/>
      <c r="F601" s="63"/>
      <c r="H601" s="64"/>
      <c r="AG601" s="65"/>
      <c r="AH601" s="65"/>
      <c r="AI601" s="65"/>
      <c r="AM601" s="43"/>
      <c r="AN601" s="43"/>
      <c r="AO601" s="43"/>
      <c r="AP601" s="43"/>
      <c r="AQ601" s="43"/>
      <c r="AR601" s="43"/>
      <c r="AS601" s="43"/>
      <c r="AT601" s="43"/>
      <c r="AU601" s="43"/>
      <c r="AV601" s="43"/>
      <c r="AW601" s="43"/>
      <c r="AX601" s="43"/>
    </row>
    <row r="602" spans="4:50" ht="13.5" customHeight="1" x14ac:dyDescent="0.3">
      <c r="D602" s="63"/>
      <c r="E602" s="63"/>
      <c r="F602" s="63"/>
      <c r="H602" s="64"/>
      <c r="AG602" s="65"/>
      <c r="AH602" s="65"/>
      <c r="AI602" s="65"/>
      <c r="AM602" s="43"/>
      <c r="AN602" s="43"/>
      <c r="AO602" s="43"/>
      <c r="AP602" s="43"/>
      <c r="AQ602" s="43"/>
      <c r="AR602" s="43"/>
      <c r="AS602" s="43"/>
      <c r="AT602" s="43"/>
      <c r="AU602" s="43"/>
      <c r="AV602" s="43"/>
      <c r="AW602" s="43"/>
      <c r="AX602" s="43"/>
    </row>
    <row r="603" spans="4:50" ht="13.5" customHeight="1" x14ac:dyDescent="0.3">
      <c r="D603" s="63"/>
      <c r="E603" s="63"/>
      <c r="F603" s="63"/>
      <c r="H603" s="64"/>
      <c r="AG603" s="65"/>
      <c r="AH603" s="65"/>
      <c r="AI603" s="65"/>
      <c r="AM603" s="43"/>
      <c r="AN603" s="43"/>
      <c r="AO603" s="43"/>
      <c r="AP603" s="43"/>
      <c r="AQ603" s="43"/>
      <c r="AR603" s="43"/>
      <c r="AS603" s="43"/>
      <c r="AT603" s="43"/>
      <c r="AU603" s="43"/>
      <c r="AV603" s="43"/>
      <c r="AW603" s="43"/>
      <c r="AX603" s="43"/>
    </row>
    <row r="604" spans="4:50" ht="13.5" customHeight="1" x14ac:dyDescent="0.3">
      <c r="D604" s="63"/>
      <c r="E604" s="63"/>
      <c r="F604" s="63"/>
      <c r="H604" s="64"/>
      <c r="AG604" s="65"/>
      <c r="AH604" s="65"/>
      <c r="AI604" s="65"/>
      <c r="AM604" s="43"/>
      <c r="AN604" s="43"/>
      <c r="AO604" s="43"/>
      <c r="AP604" s="43"/>
      <c r="AQ604" s="43"/>
      <c r="AR604" s="43"/>
      <c r="AS604" s="43"/>
      <c r="AT604" s="43"/>
      <c r="AU604" s="43"/>
      <c r="AV604" s="43"/>
      <c r="AW604" s="43"/>
      <c r="AX604" s="43"/>
    </row>
    <row r="605" spans="4:50" ht="13.5" customHeight="1" x14ac:dyDescent="0.3">
      <c r="D605" s="63"/>
      <c r="E605" s="63"/>
      <c r="F605" s="63"/>
      <c r="H605" s="64"/>
      <c r="AG605" s="65"/>
      <c r="AH605" s="65"/>
      <c r="AI605" s="65"/>
      <c r="AM605" s="43"/>
      <c r="AN605" s="43"/>
      <c r="AO605" s="43"/>
      <c r="AP605" s="43"/>
      <c r="AQ605" s="43"/>
      <c r="AR605" s="43"/>
      <c r="AS605" s="43"/>
      <c r="AT605" s="43"/>
      <c r="AU605" s="43"/>
      <c r="AV605" s="43"/>
      <c r="AW605" s="43"/>
      <c r="AX605" s="43"/>
    </row>
    <row r="606" spans="4:50" ht="13.5" customHeight="1" x14ac:dyDescent="0.3">
      <c r="D606" s="63"/>
      <c r="E606" s="63"/>
      <c r="F606" s="63"/>
      <c r="H606" s="64"/>
      <c r="AG606" s="65"/>
      <c r="AH606" s="65"/>
      <c r="AI606" s="65"/>
      <c r="AM606" s="43"/>
      <c r="AN606" s="43"/>
      <c r="AO606" s="43"/>
      <c r="AP606" s="43"/>
      <c r="AQ606" s="43"/>
      <c r="AR606" s="43"/>
      <c r="AS606" s="43"/>
      <c r="AT606" s="43"/>
      <c r="AU606" s="43"/>
      <c r="AV606" s="43"/>
      <c r="AW606" s="43"/>
      <c r="AX606" s="43"/>
    </row>
    <row r="607" spans="4:50" ht="13.5" customHeight="1" x14ac:dyDescent="0.3">
      <c r="D607" s="63"/>
      <c r="E607" s="63"/>
      <c r="F607" s="63"/>
      <c r="H607" s="64"/>
      <c r="AG607" s="65"/>
      <c r="AH607" s="65"/>
      <c r="AI607" s="65"/>
      <c r="AM607" s="43"/>
      <c r="AN607" s="43"/>
      <c r="AO607" s="43"/>
      <c r="AP607" s="43"/>
      <c r="AQ607" s="43"/>
      <c r="AR607" s="43"/>
      <c r="AS607" s="43"/>
      <c r="AT607" s="43"/>
      <c r="AU607" s="43"/>
      <c r="AV607" s="43"/>
      <c r="AW607" s="43"/>
      <c r="AX607" s="43"/>
    </row>
    <row r="608" spans="4:50" ht="13.5" customHeight="1" x14ac:dyDescent="0.3">
      <c r="D608" s="63"/>
      <c r="E608" s="63"/>
      <c r="F608" s="63"/>
      <c r="H608" s="64"/>
      <c r="AG608" s="65"/>
      <c r="AH608" s="65"/>
      <c r="AI608" s="65"/>
      <c r="AM608" s="43"/>
      <c r="AN608" s="43"/>
      <c r="AO608" s="43"/>
      <c r="AP608" s="43"/>
      <c r="AQ608" s="43"/>
      <c r="AR608" s="43"/>
      <c r="AS608" s="43"/>
      <c r="AT608" s="43"/>
      <c r="AU608" s="43"/>
      <c r="AV608" s="43"/>
      <c r="AW608" s="43"/>
      <c r="AX608" s="43"/>
    </row>
    <row r="609" spans="4:50" ht="13.5" customHeight="1" x14ac:dyDescent="0.3">
      <c r="D609" s="63"/>
      <c r="E609" s="63"/>
      <c r="F609" s="63"/>
      <c r="H609" s="64"/>
      <c r="AG609" s="65"/>
      <c r="AH609" s="65"/>
      <c r="AI609" s="65"/>
      <c r="AM609" s="43"/>
      <c r="AN609" s="43"/>
      <c r="AO609" s="43"/>
      <c r="AP609" s="43"/>
      <c r="AQ609" s="43"/>
      <c r="AR609" s="43"/>
      <c r="AS609" s="43"/>
      <c r="AT609" s="43"/>
      <c r="AU609" s="43"/>
      <c r="AV609" s="43"/>
      <c r="AW609" s="43"/>
      <c r="AX609" s="43"/>
    </row>
    <row r="610" spans="4:50" ht="13.5" customHeight="1" x14ac:dyDescent="0.3">
      <c r="D610" s="63"/>
      <c r="E610" s="63"/>
      <c r="F610" s="63"/>
      <c r="H610" s="64"/>
      <c r="AG610" s="65"/>
      <c r="AH610" s="65"/>
      <c r="AI610" s="65"/>
      <c r="AM610" s="43"/>
      <c r="AN610" s="43"/>
      <c r="AO610" s="43"/>
      <c r="AP610" s="43"/>
      <c r="AQ610" s="43"/>
      <c r="AR610" s="43"/>
      <c r="AS610" s="43"/>
      <c r="AT610" s="43"/>
      <c r="AU610" s="43"/>
      <c r="AV610" s="43"/>
      <c r="AW610" s="43"/>
      <c r="AX610" s="43"/>
    </row>
    <row r="611" spans="4:50" ht="13.5" customHeight="1" x14ac:dyDescent="0.3">
      <c r="D611" s="63"/>
      <c r="E611" s="63"/>
      <c r="F611" s="63"/>
      <c r="H611" s="64"/>
      <c r="AG611" s="65"/>
      <c r="AH611" s="65"/>
      <c r="AI611" s="65"/>
      <c r="AM611" s="43"/>
      <c r="AN611" s="43"/>
      <c r="AO611" s="43"/>
      <c r="AP611" s="43"/>
      <c r="AQ611" s="43"/>
      <c r="AR611" s="43"/>
      <c r="AS611" s="43"/>
      <c r="AT611" s="43"/>
      <c r="AU611" s="43"/>
      <c r="AV611" s="43"/>
      <c r="AW611" s="43"/>
      <c r="AX611" s="43"/>
    </row>
    <row r="612" spans="4:50" ht="13.5" customHeight="1" x14ac:dyDescent="0.3">
      <c r="D612" s="63"/>
      <c r="E612" s="63"/>
      <c r="F612" s="63"/>
      <c r="H612" s="64"/>
      <c r="AG612" s="65"/>
      <c r="AH612" s="65"/>
      <c r="AI612" s="65"/>
      <c r="AM612" s="43"/>
      <c r="AN612" s="43"/>
      <c r="AO612" s="43"/>
      <c r="AP612" s="43"/>
      <c r="AQ612" s="43"/>
      <c r="AR612" s="43"/>
      <c r="AS612" s="43"/>
      <c r="AT612" s="43"/>
      <c r="AU612" s="43"/>
      <c r="AV612" s="43"/>
      <c r="AW612" s="43"/>
      <c r="AX612" s="43"/>
    </row>
    <row r="613" spans="4:50" ht="13.5" customHeight="1" x14ac:dyDescent="0.3">
      <c r="D613" s="63"/>
      <c r="E613" s="63"/>
      <c r="F613" s="63"/>
      <c r="H613" s="64"/>
      <c r="AG613" s="65"/>
      <c r="AH613" s="65"/>
      <c r="AI613" s="65"/>
      <c r="AM613" s="43"/>
      <c r="AN613" s="43"/>
      <c r="AO613" s="43"/>
      <c r="AP613" s="43"/>
      <c r="AQ613" s="43"/>
      <c r="AR613" s="43"/>
      <c r="AS613" s="43"/>
      <c r="AT613" s="43"/>
      <c r="AU613" s="43"/>
      <c r="AV613" s="43"/>
      <c r="AW613" s="43"/>
      <c r="AX613" s="43"/>
    </row>
    <row r="614" spans="4:50" ht="13.5" customHeight="1" x14ac:dyDescent="0.3">
      <c r="D614" s="63"/>
      <c r="E614" s="63"/>
      <c r="F614" s="63"/>
      <c r="H614" s="64"/>
      <c r="AG614" s="65"/>
      <c r="AH614" s="65"/>
      <c r="AI614" s="65"/>
      <c r="AM614" s="43"/>
      <c r="AN614" s="43"/>
      <c r="AO614" s="43"/>
      <c r="AP614" s="43"/>
      <c r="AQ614" s="43"/>
      <c r="AR614" s="43"/>
      <c r="AS614" s="43"/>
      <c r="AT614" s="43"/>
      <c r="AU614" s="43"/>
      <c r="AV614" s="43"/>
      <c r="AW614" s="43"/>
      <c r="AX614" s="43"/>
    </row>
    <row r="615" spans="4:50" ht="13.5" customHeight="1" x14ac:dyDescent="0.3">
      <c r="D615" s="63"/>
      <c r="E615" s="63"/>
      <c r="F615" s="63"/>
      <c r="H615" s="64"/>
      <c r="AG615" s="65"/>
      <c r="AH615" s="65"/>
      <c r="AI615" s="65"/>
      <c r="AM615" s="43"/>
      <c r="AN615" s="43"/>
      <c r="AO615" s="43"/>
      <c r="AP615" s="43"/>
      <c r="AQ615" s="43"/>
      <c r="AR615" s="43"/>
      <c r="AS615" s="43"/>
      <c r="AT615" s="43"/>
      <c r="AU615" s="43"/>
      <c r="AV615" s="43"/>
      <c r="AW615" s="43"/>
      <c r="AX615" s="43"/>
    </row>
    <row r="616" spans="4:50" ht="13.5" customHeight="1" x14ac:dyDescent="0.3">
      <c r="D616" s="63"/>
      <c r="E616" s="63"/>
      <c r="F616" s="63"/>
      <c r="H616" s="64"/>
      <c r="AG616" s="65"/>
      <c r="AH616" s="65"/>
      <c r="AI616" s="65"/>
      <c r="AM616" s="43"/>
      <c r="AN616" s="43"/>
      <c r="AO616" s="43"/>
      <c r="AP616" s="43"/>
      <c r="AQ616" s="43"/>
      <c r="AR616" s="43"/>
      <c r="AS616" s="43"/>
      <c r="AT616" s="43"/>
      <c r="AU616" s="43"/>
      <c r="AV616" s="43"/>
      <c r="AW616" s="43"/>
      <c r="AX616" s="43"/>
    </row>
    <row r="617" spans="4:50" ht="13.5" customHeight="1" x14ac:dyDescent="0.3">
      <c r="D617" s="63"/>
      <c r="E617" s="63"/>
      <c r="F617" s="63"/>
      <c r="H617" s="64"/>
      <c r="AG617" s="65"/>
      <c r="AH617" s="65"/>
      <c r="AI617" s="65"/>
      <c r="AM617" s="43"/>
      <c r="AN617" s="43"/>
      <c r="AO617" s="43"/>
      <c r="AP617" s="43"/>
      <c r="AQ617" s="43"/>
      <c r="AR617" s="43"/>
      <c r="AS617" s="43"/>
      <c r="AT617" s="43"/>
      <c r="AU617" s="43"/>
      <c r="AV617" s="43"/>
      <c r="AW617" s="43"/>
      <c r="AX617" s="43"/>
    </row>
    <row r="618" spans="4:50" ht="13.5" customHeight="1" x14ac:dyDescent="0.3">
      <c r="D618" s="63"/>
      <c r="E618" s="63"/>
      <c r="F618" s="63"/>
      <c r="H618" s="64"/>
      <c r="AG618" s="65"/>
      <c r="AH618" s="65"/>
      <c r="AI618" s="65"/>
      <c r="AM618" s="43"/>
      <c r="AN618" s="43"/>
      <c r="AO618" s="43"/>
      <c r="AP618" s="43"/>
      <c r="AQ618" s="43"/>
      <c r="AR618" s="43"/>
      <c r="AS618" s="43"/>
      <c r="AT618" s="43"/>
      <c r="AU618" s="43"/>
      <c r="AV618" s="43"/>
      <c r="AW618" s="43"/>
      <c r="AX618" s="43"/>
    </row>
    <row r="619" spans="4:50" ht="13.5" customHeight="1" x14ac:dyDescent="0.3">
      <c r="D619" s="63"/>
      <c r="E619" s="63"/>
      <c r="F619" s="63"/>
      <c r="H619" s="64"/>
      <c r="AG619" s="65"/>
      <c r="AH619" s="65"/>
      <c r="AI619" s="65"/>
      <c r="AM619" s="43"/>
      <c r="AN619" s="43"/>
      <c r="AO619" s="43"/>
      <c r="AP619" s="43"/>
      <c r="AQ619" s="43"/>
      <c r="AR619" s="43"/>
      <c r="AS619" s="43"/>
      <c r="AT619" s="43"/>
      <c r="AU619" s="43"/>
      <c r="AV619" s="43"/>
      <c r="AW619" s="43"/>
      <c r="AX619" s="43"/>
    </row>
    <row r="620" spans="4:50" ht="13.5" customHeight="1" x14ac:dyDescent="0.3">
      <c r="D620" s="63"/>
      <c r="E620" s="63"/>
      <c r="F620" s="63"/>
      <c r="H620" s="64"/>
      <c r="AG620" s="65"/>
      <c r="AH620" s="65"/>
      <c r="AI620" s="65"/>
      <c r="AM620" s="43"/>
      <c r="AN620" s="43"/>
      <c r="AO620" s="43"/>
      <c r="AP620" s="43"/>
      <c r="AQ620" s="43"/>
      <c r="AR620" s="43"/>
      <c r="AS620" s="43"/>
      <c r="AT620" s="43"/>
      <c r="AU620" s="43"/>
      <c r="AV620" s="43"/>
      <c r="AW620" s="43"/>
      <c r="AX620" s="43"/>
    </row>
    <row r="621" spans="4:50" ht="13.5" customHeight="1" x14ac:dyDescent="0.3">
      <c r="D621" s="63"/>
      <c r="E621" s="63"/>
      <c r="F621" s="63"/>
      <c r="H621" s="64"/>
      <c r="AG621" s="65"/>
      <c r="AH621" s="65"/>
      <c r="AI621" s="65"/>
      <c r="AM621" s="43"/>
      <c r="AN621" s="43"/>
      <c r="AO621" s="43"/>
      <c r="AP621" s="43"/>
      <c r="AQ621" s="43"/>
      <c r="AR621" s="43"/>
      <c r="AS621" s="43"/>
      <c r="AT621" s="43"/>
      <c r="AU621" s="43"/>
      <c r="AV621" s="43"/>
      <c r="AW621" s="43"/>
      <c r="AX621" s="43"/>
    </row>
    <row r="622" spans="4:50" ht="13.5" customHeight="1" x14ac:dyDescent="0.3">
      <c r="D622" s="63"/>
      <c r="E622" s="63"/>
      <c r="F622" s="63"/>
      <c r="H622" s="64"/>
      <c r="AG622" s="65"/>
      <c r="AH622" s="65"/>
      <c r="AI622" s="65"/>
      <c r="AM622" s="43"/>
      <c r="AN622" s="43"/>
      <c r="AO622" s="43"/>
      <c r="AP622" s="43"/>
      <c r="AQ622" s="43"/>
      <c r="AR622" s="43"/>
      <c r="AS622" s="43"/>
      <c r="AT622" s="43"/>
      <c r="AU622" s="43"/>
      <c r="AV622" s="43"/>
      <c r="AW622" s="43"/>
      <c r="AX622" s="43"/>
    </row>
    <row r="623" spans="4:50" ht="13.5" customHeight="1" x14ac:dyDescent="0.3">
      <c r="D623" s="63"/>
      <c r="E623" s="63"/>
      <c r="F623" s="63"/>
      <c r="H623" s="64"/>
      <c r="AG623" s="65"/>
      <c r="AH623" s="65"/>
      <c r="AI623" s="65"/>
      <c r="AM623" s="43"/>
      <c r="AN623" s="43"/>
      <c r="AO623" s="43"/>
      <c r="AP623" s="43"/>
      <c r="AQ623" s="43"/>
      <c r="AR623" s="43"/>
      <c r="AS623" s="43"/>
      <c r="AT623" s="43"/>
      <c r="AU623" s="43"/>
      <c r="AV623" s="43"/>
      <c r="AW623" s="43"/>
      <c r="AX623" s="43"/>
    </row>
    <row r="624" spans="4:50" ht="13.5" customHeight="1" x14ac:dyDescent="0.3">
      <c r="D624" s="63"/>
      <c r="E624" s="63"/>
      <c r="F624" s="63"/>
      <c r="H624" s="64"/>
      <c r="AG624" s="65"/>
      <c r="AH624" s="65"/>
      <c r="AI624" s="65"/>
      <c r="AM624" s="43"/>
      <c r="AN624" s="43"/>
      <c r="AO624" s="43"/>
      <c r="AP624" s="43"/>
      <c r="AQ624" s="43"/>
      <c r="AR624" s="43"/>
      <c r="AS624" s="43"/>
      <c r="AT624" s="43"/>
      <c r="AU624" s="43"/>
      <c r="AV624" s="43"/>
      <c r="AW624" s="43"/>
      <c r="AX624" s="43"/>
    </row>
    <row r="625" spans="4:50" ht="13.5" customHeight="1" x14ac:dyDescent="0.3">
      <c r="D625" s="63"/>
      <c r="E625" s="63"/>
      <c r="F625" s="63"/>
      <c r="H625" s="64"/>
      <c r="AG625" s="65"/>
      <c r="AH625" s="65"/>
      <c r="AI625" s="65"/>
      <c r="AM625" s="43"/>
      <c r="AN625" s="43"/>
      <c r="AO625" s="43"/>
      <c r="AP625" s="43"/>
      <c r="AQ625" s="43"/>
      <c r="AR625" s="43"/>
      <c r="AS625" s="43"/>
      <c r="AT625" s="43"/>
      <c r="AU625" s="43"/>
      <c r="AV625" s="43"/>
      <c r="AW625" s="43"/>
      <c r="AX625" s="43"/>
    </row>
    <row r="626" spans="4:50" ht="13.5" customHeight="1" x14ac:dyDescent="0.3">
      <c r="D626" s="63"/>
      <c r="E626" s="63"/>
      <c r="F626" s="63"/>
      <c r="H626" s="64"/>
      <c r="AG626" s="65"/>
      <c r="AH626" s="65"/>
      <c r="AI626" s="65"/>
      <c r="AM626" s="43"/>
      <c r="AN626" s="43"/>
      <c r="AO626" s="43"/>
      <c r="AP626" s="43"/>
      <c r="AQ626" s="43"/>
      <c r="AR626" s="43"/>
      <c r="AS626" s="43"/>
      <c r="AT626" s="43"/>
      <c r="AU626" s="43"/>
      <c r="AV626" s="43"/>
      <c r="AW626" s="43"/>
      <c r="AX626" s="43"/>
    </row>
    <row r="627" spans="4:50" ht="13.5" customHeight="1" x14ac:dyDescent="0.3">
      <c r="D627" s="63"/>
      <c r="E627" s="63"/>
      <c r="F627" s="63"/>
      <c r="H627" s="64"/>
      <c r="AG627" s="65"/>
      <c r="AH627" s="65"/>
      <c r="AI627" s="65"/>
      <c r="AM627" s="43"/>
      <c r="AN627" s="43"/>
      <c r="AO627" s="43"/>
      <c r="AP627" s="43"/>
      <c r="AQ627" s="43"/>
      <c r="AR627" s="43"/>
      <c r="AS627" s="43"/>
      <c r="AT627" s="43"/>
      <c r="AU627" s="43"/>
      <c r="AV627" s="43"/>
      <c r="AW627" s="43"/>
      <c r="AX627" s="43"/>
    </row>
    <row r="628" spans="4:50" ht="13.5" customHeight="1" x14ac:dyDescent="0.3">
      <c r="D628" s="63"/>
      <c r="E628" s="63"/>
      <c r="F628" s="63"/>
      <c r="H628" s="64"/>
      <c r="AG628" s="65"/>
      <c r="AH628" s="65"/>
      <c r="AI628" s="65"/>
      <c r="AM628" s="43"/>
      <c r="AN628" s="43"/>
      <c r="AO628" s="43"/>
      <c r="AP628" s="43"/>
      <c r="AQ628" s="43"/>
      <c r="AR628" s="43"/>
      <c r="AS628" s="43"/>
      <c r="AT628" s="43"/>
      <c r="AU628" s="43"/>
      <c r="AV628" s="43"/>
      <c r="AW628" s="43"/>
      <c r="AX628" s="43"/>
    </row>
    <row r="629" spans="4:50" ht="13.5" customHeight="1" x14ac:dyDescent="0.3">
      <c r="D629" s="63"/>
      <c r="E629" s="63"/>
      <c r="F629" s="63"/>
      <c r="H629" s="64"/>
      <c r="AG629" s="65"/>
      <c r="AH629" s="65"/>
      <c r="AI629" s="65"/>
      <c r="AM629" s="43"/>
      <c r="AN629" s="43"/>
      <c r="AO629" s="43"/>
      <c r="AP629" s="43"/>
      <c r="AQ629" s="43"/>
      <c r="AR629" s="43"/>
      <c r="AS629" s="43"/>
      <c r="AT629" s="43"/>
      <c r="AU629" s="43"/>
      <c r="AV629" s="43"/>
      <c r="AW629" s="43"/>
      <c r="AX629" s="43"/>
    </row>
    <row r="630" spans="4:50" ht="13.5" customHeight="1" x14ac:dyDescent="0.3">
      <c r="D630" s="63"/>
      <c r="E630" s="63"/>
      <c r="F630" s="63"/>
      <c r="H630" s="64"/>
      <c r="AG630" s="65"/>
      <c r="AH630" s="65"/>
      <c r="AI630" s="65"/>
      <c r="AM630" s="43"/>
      <c r="AN630" s="43"/>
      <c r="AO630" s="43"/>
      <c r="AP630" s="43"/>
      <c r="AQ630" s="43"/>
      <c r="AR630" s="43"/>
      <c r="AS630" s="43"/>
      <c r="AT630" s="43"/>
      <c r="AU630" s="43"/>
      <c r="AV630" s="43"/>
      <c r="AW630" s="43"/>
      <c r="AX630" s="43"/>
    </row>
    <row r="631" spans="4:50" ht="13.5" customHeight="1" x14ac:dyDescent="0.3">
      <c r="D631" s="63"/>
      <c r="E631" s="63"/>
      <c r="F631" s="63"/>
      <c r="H631" s="64"/>
      <c r="AG631" s="65"/>
      <c r="AH631" s="65"/>
      <c r="AI631" s="65"/>
      <c r="AM631" s="43"/>
      <c r="AN631" s="43"/>
      <c r="AO631" s="43"/>
      <c r="AP631" s="43"/>
      <c r="AQ631" s="43"/>
      <c r="AR631" s="43"/>
      <c r="AS631" s="43"/>
      <c r="AT631" s="43"/>
      <c r="AU631" s="43"/>
      <c r="AV631" s="43"/>
      <c r="AW631" s="43"/>
      <c r="AX631" s="43"/>
    </row>
    <row r="632" spans="4:50" ht="13.5" customHeight="1" x14ac:dyDescent="0.3">
      <c r="D632" s="63"/>
      <c r="E632" s="63"/>
      <c r="F632" s="63"/>
      <c r="H632" s="64"/>
      <c r="AG632" s="65"/>
      <c r="AH632" s="65"/>
      <c r="AI632" s="65"/>
      <c r="AM632" s="43"/>
      <c r="AN632" s="43"/>
      <c r="AO632" s="43"/>
      <c r="AP632" s="43"/>
      <c r="AQ632" s="43"/>
      <c r="AR632" s="43"/>
      <c r="AS632" s="43"/>
      <c r="AT632" s="43"/>
      <c r="AU632" s="43"/>
      <c r="AV632" s="43"/>
      <c r="AW632" s="43"/>
      <c r="AX632" s="43"/>
    </row>
    <row r="633" spans="4:50" ht="13.5" customHeight="1" x14ac:dyDescent="0.3">
      <c r="D633" s="63"/>
      <c r="E633" s="63"/>
      <c r="F633" s="63"/>
      <c r="H633" s="64"/>
      <c r="AG633" s="65"/>
      <c r="AH633" s="65"/>
      <c r="AI633" s="65"/>
      <c r="AM633" s="43"/>
      <c r="AN633" s="43"/>
      <c r="AO633" s="43"/>
      <c r="AP633" s="43"/>
      <c r="AQ633" s="43"/>
      <c r="AR633" s="43"/>
      <c r="AS633" s="43"/>
      <c r="AT633" s="43"/>
      <c r="AU633" s="43"/>
      <c r="AV633" s="43"/>
      <c r="AW633" s="43"/>
      <c r="AX633" s="43"/>
    </row>
    <row r="634" spans="4:50" ht="13.5" customHeight="1" x14ac:dyDescent="0.3">
      <c r="D634" s="63"/>
      <c r="E634" s="63"/>
      <c r="F634" s="63"/>
      <c r="H634" s="64"/>
      <c r="AG634" s="65"/>
      <c r="AH634" s="65"/>
      <c r="AI634" s="65"/>
      <c r="AM634" s="43"/>
      <c r="AN634" s="43"/>
      <c r="AO634" s="43"/>
      <c r="AP634" s="43"/>
      <c r="AQ634" s="43"/>
      <c r="AR634" s="43"/>
      <c r="AS634" s="43"/>
      <c r="AT634" s="43"/>
      <c r="AU634" s="43"/>
      <c r="AV634" s="43"/>
      <c r="AW634" s="43"/>
      <c r="AX634" s="43"/>
    </row>
    <row r="635" spans="4:50" ht="13.5" customHeight="1" x14ac:dyDescent="0.3">
      <c r="D635" s="63"/>
      <c r="E635" s="63"/>
      <c r="F635" s="63"/>
      <c r="H635" s="64"/>
      <c r="AG635" s="65"/>
      <c r="AH635" s="65"/>
      <c r="AI635" s="65"/>
      <c r="AM635" s="43"/>
      <c r="AN635" s="43"/>
      <c r="AO635" s="43"/>
      <c r="AP635" s="43"/>
      <c r="AQ635" s="43"/>
      <c r="AR635" s="43"/>
      <c r="AS635" s="43"/>
      <c r="AT635" s="43"/>
      <c r="AU635" s="43"/>
      <c r="AV635" s="43"/>
      <c r="AW635" s="43"/>
      <c r="AX635" s="43"/>
    </row>
    <row r="636" spans="4:50" ht="13.5" customHeight="1" x14ac:dyDescent="0.3">
      <c r="D636" s="63"/>
      <c r="E636" s="63"/>
      <c r="F636" s="63"/>
      <c r="H636" s="64"/>
      <c r="AG636" s="65"/>
      <c r="AH636" s="65"/>
      <c r="AI636" s="65"/>
      <c r="AM636" s="43"/>
      <c r="AN636" s="43"/>
      <c r="AO636" s="43"/>
      <c r="AP636" s="43"/>
      <c r="AQ636" s="43"/>
      <c r="AR636" s="43"/>
      <c r="AS636" s="43"/>
      <c r="AT636" s="43"/>
      <c r="AU636" s="43"/>
      <c r="AV636" s="43"/>
      <c r="AW636" s="43"/>
      <c r="AX636" s="43"/>
    </row>
    <row r="637" spans="4:50" ht="13.5" customHeight="1" x14ac:dyDescent="0.3">
      <c r="D637" s="63"/>
      <c r="E637" s="63"/>
      <c r="F637" s="63"/>
      <c r="H637" s="64"/>
      <c r="AG637" s="65"/>
      <c r="AH637" s="65"/>
      <c r="AI637" s="65"/>
      <c r="AM637" s="43"/>
      <c r="AN637" s="43"/>
      <c r="AO637" s="43"/>
      <c r="AP637" s="43"/>
      <c r="AQ637" s="43"/>
      <c r="AR637" s="43"/>
      <c r="AS637" s="43"/>
      <c r="AT637" s="43"/>
      <c r="AU637" s="43"/>
      <c r="AV637" s="43"/>
      <c r="AW637" s="43"/>
      <c r="AX637" s="43"/>
    </row>
    <row r="638" spans="4:50" ht="13.5" customHeight="1" x14ac:dyDescent="0.3">
      <c r="D638" s="63"/>
      <c r="E638" s="63"/>
      <c r="F638" s="63"/>
      <c r="H638" s="64"/>
      <c r="AG638" s="65"/>
      <c r="AH638" s="65"/>
      <c r="AI638" s="65"/>
      <c r="AM638" s="43"/>
      <c r="AN638" s="43"/>
      <c r="AO638" s="43"/>
      <c r="AP638" s="43"/>
      <c r="AQ638" s="43"/>
      <c r="AR638" s="43"/>
      <c r="AS638" s="43"/>
      <c r="AT638" s="43"/>
      <c r="AU638" s="43"/>
      <c r="AV638" s="43"/>
      <c r="AW638" s="43"/>
      <c r="AX638" s="43"/>
    </row>
    <row r="639" spans="4:50" ht="13.5" customHeight="1" x14ac:dyDescent="0.3">
      <c r="D639" s="63"/>
      <c r="E639" s="63"/>
      <c r="F639" s="63"/>
      <c r="H639" s="64"/>
      <c r="AG639" s="65"/>
      <c r="AH639" s="65"/>
      <c r="AI639" s="65"/>
      <c r="AM639" s="43"/>
      <c r="AN639" s="43"/>
      <c r="AO639" s="43"/>
      <c r="AP639" s="43"/>
      <c r="AQ639" s="43"/>
      <c r="AR639" s="43"/>
      <c r="AS639" s="43"/>
      <c r="AT639" s="43"/>
      <c r="AU639" s="43"/>
      <c r="AV639" s="43"/>
      <c r="AW639" s="43"/>
      <c r="AX639" s="43"/>
    </row>
    <row r="640" spans="4:50" ht="13.5" customHeight="1" x14ac:dyDescent="0.3">
      <c r="D640" s="63"/>
      <c r="E640" s="63"/>
      <c r="F640" s="63"/>
      <c r="H640" s="64"/>
      <c r="AG640" s="65"/>
      <c r="AH640" s="65"/>
      <c r="AI640" s="65"/>
      <c r="AM640" s="43"/>
      <c r="AN640" s="43"/>
      <c r="AO640" s="43"/>
      <c r="AP640" s="43"/>
      <c r="AQ640" s="43"/>
      <c r="AR640" s="43"/>
      <c r="AS640" s="43"/>
      <c r="AT640" s="43"/>
      <c r="AU640" s="43"/>
      <c r="AV640" s="43"/>
      <c r="AW640" s="43"/>
      <c r="AX640" s="43"/>
    </row>
    <row r="641" spans="4:50" ht="13.5" customHeight="1" x14ac:dyDescent="0.3">
      <c r="D641" s="63"/>
      <c r="E641" s="63"/>
      <c r="F641" s="63"/>
      <c r="H641" s="64"/>
      <c r="AG641" s="65"/>
      <c r="AH641" s="65"/>
      <c r="AI641" s="65"/>
      <c r="AM641" s="43"/>
      <c r="AN641" s="43"/>
      <c r="AO641" s="43"/>
      <c r="AP641" s="43"/>
      <c r="AQ641" s="43"/>
      <c r="AR641" s="43"/>
      <c r="AS641" s="43"/>
      <c r="AT641" s="43"/>
      <c r="AU641" s="43"/>
      <c r="AV641" s="43"/>
      <c r="AW641" s="43"/>
      <c r="AX641" s="43"/>
    </row>
    <row r="642" spans="4:50" ht="13.5" customHeight="1" x14ac:dyDescent="0.3">
      <c r="D642" s="63"/>
      <c r="E642" s="63"/>
      <c r="F642" s="63"/>
      <c r="H642" s="64"/>
      <c r="AG642" s="65"/>
      <c r="AH642" s="65"/>
      <c r="AI642" s="65"/>
      <c r="AM642" s="43"/>
      <c r="AN642" s="43"/>
      <c r="AO642" s="43"/>
      <c r="AP642" s="43"/>
      <c r="AQ642" s="43"/>
      <c r="AR642" s="43"/>
      <c r="AS642" s="43"/>
      <c r="AT642" s="43"/>
      <c r="AU642" s="43"/>
      <c r="AV642" s="43"/>
      <c r="AW642" s="43"/>
      <c r="AX642" s="43"/>
    </row>
    <row r="643" spans="4:50" ht="13.5" customHeight="1" x14ac:dyDescent="0.3">
      <c r="D643" s="63"/>
      <c r="E643" s="63"/>
      <c r="F643" s="63"/>
      <c r="H643" s="64"/>
      <c r="AG643" s="65"/>
      <c r="AH643" s="65"/>
      <c r="AI643" s="65"/>
      <c r="AM643" s="43"/>
      <c r="AN643" s="43"/>
      <c r="AO643" s="43"/>
      <c r="AP643" s="43"/>
      <c r="AQ643" s="43"/>
      <c r="AR643" s="43"/>
      <c r="AS643" s="43"/>
      <c r="AT643" s="43"/>
      <c r="AU643" s="43"/>
      <c r="AV643" s="43"/>
      <c r="AW643" s="43"/>
      <c r="AX643" s="43"/>
    </row>
    <row r="644" spans="4:50" ht="13.5" customHeight="1" x14ac:dyDescent="0.3">
      <c r="D644" s="63"/>
      <c r="E644" s="63"/>
      <c r="F644" s="63"/>
      <c r="H644" s="64"/>
      <c r="AG644" s="65"/>
      <c r="AH644" s="65"/>
      <c r="AI644" s="65"/>
      <c r="AM644" s="43"/>
      <c r="AN644" s="43"/>
      <c r="AO644" s="43"/>
      <c r="AP644" s="43"/>
      <c r="AQ644" s="43"/>
      <c r="AR644" s="43"/>
      <c r="AS644" s="43"/>
      <c r="AT644" s="43"/>
      <c r="AU644" s="43"/>
      <c r="AV644" s="43"/>
      <c r="AW644" s="43"/>
      <c r="AX644" s="43"/>
    </row>
    <row r="645" spans="4:50" ht="13.5" customHeight="1" x14ac:dyDescent="0.3">
      <c r="D645" s="63"/>
      <c r="E645" s="63"/>
      <c r="F645" s="63"/>
      <c r="H645" s="64"/>
      <c r="AG645" s="65"/>
      <c r="AH645" s="65"/>
      <c r="AI645" s="65"/>
      <c r="AM645" s="43"/>
      <c r="AN645" s="43"/>
      <c r="AO645" s="43"/>
      <c r="AP645" s="43"/>
      <c r="AQ645" s="43"/>
      <c r="AR645" s="43"/>
      <c r="AS645" s="43"/>
      <c r="AT645" s="43"/>
      <c r="AU645" s="43"/>
      <c r="AV645" s="43"/>
      <c r="AW645" s="43"/>
      <c r="AX645" s="43"/>
    </row>
    <row r="646" spans="4:50" ht="13.5" customHeight="1" x14ac:dyDescent="0.3">
      <c r="D646" s="63"/>
      <c r="E646" s="63"/>
      <c r="F646" s="63"/>
      <c r="H646" s="64"/>
      <c r="AG646" s="65"/>
      <c r="AH646" s="65"/>
      <c r="AI646" s="65"/>
      <c r="AM646" s="43"/>
      <c r="AN646" s="43"/>
      <c r="AO646" s="43"/>
      <c r="AP646" s="43"/>
      <c r="AQ646" s="43"/>
      <c r="AR646" s="43"/>
      <c r="AS646" s="43"/>
      <c r="AT646" s="43"/>
      <c r="AU646" s="43"/>
      <c r="AV646" s="43"/>
      <c r="AW646" s="43"/>
      <c r="AX646" s="43"/>
    </row>
    <row r="647" spans="4:50" ht="13.5" customHeight="1" x14ac:dyDescent="0.3">
      <c r="D647" s="63"/>
      <c r="E647" s="63"/>
      <c r="F647" s="63"/>
      <c r="H647" s="64"/>
      <c r="AG647" s="65"/>
      <c r="AH647" s="65"/>
      <c r="AI647" s="65"/>
      <c r="AM647" s="43"/>
      <c r="AN647" s="43"/>
      <c r="AO647" s="43"/>
      <c r="AP647" s="43"/>
      <c r="AQ647" s="43"/>
      <c r="AR647" s="43"/>
      <c r="AS647" s="43"/>
      <c r="AT647" s="43"/>
      <c r="AU647" s="43"/>
      <c r="AV647" s="43"/>
      <c r="AW647" s="43"/>
      <c r="AX647" s="43"/>
    </row>
    <row r="648" spans="4:50" ht="13.5" customHeight="1" x14ac:dyDescent="0.3">
      <c r="D648" s="63"/>
      <c r="E648" s="63"/>
      <c r="F648" s="63"/>
      <c r="H648" s="64"/>
      <c r="AG648" s="65"/>
      <c r="AH648" s="65"/>
      <c r="AI648" s="65"/>
      <c r="AM648" s="43"/>
      <c r="AN648" s="43"/>
      <c r="AO648" s="43"/>
      <c r="AP648" s="43"/>
      <c r="AQ648" s="43"/>
      <c r="AR648" s="43"/>
      <c r="AS648" s="43"/>
      <c r="AT648" s="43"/>
      <c r="AU648" s="43"/>
      <c r="AV648" s="43"/>
      <c r="AW648" s="43"/>
      <c r="AX648" s="43"/>
    </row>
    <row r="649" spans="4:50" ht="13.5" customHeight="1" x14ac:dyDescent="0.3">
      <c r="D649" s="63"/>
      <c r="E649" s="63"/>
      <c r="F649" s="63"/>
      <c r="H649" s="64"/>
      <c r="AG649" s="65"/>
      <c r="AH649" s="65"/>
      <c r="AI649" s="65"/>
      <c r="AM649" s="43"/>
      <c r="AN649" s="43"/>
      <c r="AO649" s="43"/>
      <c r="AP649" s="43"/>
      <c r="AQ649" s="43"/>
      <c r="AR649" s="43"/>
      <c r="AS649" s="43"/>
      <c r="AT649" s="43"/>
      <c r="AU649" s="43"/>
      <c r="AV649" s="43"/>
      <c r="AW649" s="43"/>
      <c r="AX649" s="43"/>
    </row>
    <row r="650" spans="4:50" ht="13.5" customHeight="1" x14ac:dyDescent="0.3">
      <c r="D650" s="63"/>
      <c r="E650" s="63"/>
      <c r="F650" s="63"/>
      <c r="H650" s="64"/>
      <c r="AG650" s="65"/>
      <c r="AH650" s="65"/>
      <c r="AI650" s="65"/>
      <c r="AM650" s="43"/>
      <c r="AN650" s="43"/>
      <c r="AO650" s="43"/>
      <c r="AP650" s="43"/>
      <c r="AQ650" s="43"/>
      <c r="AR650" s="43"/>
      <c r="AS650" s="43"/>
      <c r="AT650" s="43"/>
      <c r="AU650" s="43"/>
      <c r="AV650" s="43"/>
      <c r="AW650" s="43"/>
      <c r="AX650" s="43"/>
    </row>
    <row r="651" spans="4:50" ht="13.5" customHeight="1" x14ac:dyDescent="0.3">
      <c r="D651" s="63"/>
      <c r="E651" s="63"/>
      <c r="F651" s="63"/>
      <c r="H651" s="64"/>
      <c r="AG651" s="65"/>
      <c r="AH651" s="65"/>
      <c r="AI651" s="65"/>
      <c r="AM651" s="43"/>
      <c r="AN651" s="43"/>
      <c r="AO651" s="43"/>
      <c r="AP651" s="43"/>
      <c r="AQ651" s="43"/>
      <c r="AR651" s="43"/>
      <c r="AS651" s="43"/>
      <c r="AT651" s="43"/>
      <c r="AU651" s="43"/>
      <c r="AV651" s="43"/>
      <c r="AW651" s="43"/>
      <c r="AX651" s="43"/>
    </row>
    <row r="652" spans="4:50" ht="13.5" customHeight="1" x14ac:dyDescent="0.3">
      <c r="D652" s="63"/>
      <c r="E652" s="63"/>
      <c r="F652" s="63"/>
      <c r="H652" s="64"/>
      <c r="AG652" s="65"/>
      <c r="AH652" s="65"/>
      <c r="AI652" s="65"/>
      <c r="AM652" s="43"/>
      <c r="AN652" s="43"/>
      <c r="AO652" s="43"/>
      <c r="AP652" s="43"/>
      <c r="AQ652" s="43"/>
      <c r="AR652" s="43"/>
      <c r="AS652" s="43"/>
      <c r="AT652" s="43"/>
      <c r="AU652" s="43"/>
      <c r="AV652" s="43"/>
      <c r="AW652" s="43"/>
      <c r="AX652" s="43"/>
    </row>
    <row r="653" spans="4:50" ht="13.5" customHeight="1" x14ac:dyDescent="0.3">
      <c r="D653" s="63"/>
      <c r="E653" s="63"/>
      <c r="F653" s="63"/>
      <c r="H653" s="64"/>
      <c r="AG653" s="65"/>
      <c r="AH653" s="65"/>
      <c r="AI653" s="65"/>
      <c r="AM653" s="43"/>
      <c r="AN653" s="43"/>
      <c r="AO653" s="43"/>
      <c r="AP653" s="43"/>
      <c r="AQ653" s="43"/>
      <c r="AR653" s="43"/>
      <c r="AS653" s="43"/>
      <c r="AT653" s="43"/>
      <c r="AU653" s="43"/>
      <c r="AV653" s="43"/>
      <c r="AW653" s="43"/>
      <c r="AX653" s="43"/>
    </row>
    <row r="654" spans="4:50" ht="13.5" customHeight="1" x14ac:dyDescent="0.3">
      <c r="D654" s="63"/>
      <c r="E654" s="63"/>
      <c r="F654" s="63"/>
      <c r="H654" s="64"/>
      <c r="AG654" s="65"/>
      <c r="AH654" s="65"/>
      <c r="AI654" s="65"/>
      <c r="AM654" s="43"/>
      <c r="AN654" s="43"/>
      <c r="AO654" s="43"/>
      <c r="AP654" s="43"/>
      <c r="AQ654" s="43"/>
      <c r="AR654" s="43"/>
      <c r="AS654" s="43"/>
      <c r="AT654" s="43"/>
      <c r="AU654" s="43"/>
      <c r="AV654" s="43"/>
      <c r="AW654" s="43"/>
      <c r="AX654" s="43"/>
    </row>
    <row r="655" spans="4:50" ht="13.5" customHeight="1" x14ac:dyDescent="0.3">
      <c r="D655" s="63"/>
      <c r="E655" s="63"/>
      <c r="F655" s="63"/>
      <c r="H655" s="64"/>
      <c r="AG655" s="65"/>
      <c r="AH655" s="65"/>
      <c r="AI655" s="65"/>
      <c r="AM655" s="43"/>
      <c r="AN655" s="43"/>
      <c r="AO655" s="43"/>
      <c r="AP655" s="43"/>
      <c r="AQ655" s="43"/>
      <c r="AR655" s="43"/>
      <c r="AS655" s="43"/>
      <c r="AT655" s="43"/>
      <c r="AU655" s="43"/>
      <c r="AV655" s="43"/>
      <c r="AW655" s="43"/>
      <c r="AX655" s="43"/>
    </row>
    <row r="656" spans="4:50" ht="13.5" customHeight="1" x14ac:dyDescent="0.3">
      <c r="D656" s="63"/>
      <c r="E656" s="63"/>
      <c r="F656" s="63"/>
      <c r="H656" s="64"/>
      <c r="AG656" s="65"/>
      <c r="AH656" s="65"/>
      <c r="AI656" s="65"/>
      <c r="AM656" s="43"/>
      <c r="AN656" s="43"/>
      <c r="AO656" s="43"/>
      <c r="AP656" s="43"/>
      <c r="AQ656" s="43"/>
      <c r="AR656" s="43"/>
      <c r="AS656" s="43"/>
      <c r="AT656" s="43"/>
      <c r="AU656" s="43"/>
      <c r="AV656" s="43"/>
      <c r="AW656" s="43"/>
      <c r="AX656" s="43"/>
    </row>
    <row r="657" spans="4:50" ht="13.5" customHeight="1" x14ac:dyDescent="0.3">
      <c r="D657" s="63"/>
      <c r="E657" s="63"/>
      <c r="F657" s="63"/>
      <c r="H657" s="64"/>
      <c r="AG657" s="65"/>
      <c r="AH657" s="65"/>
      <c r="AI657" s="65"/>
      <c r="AM657" s="43"/>
      <c r="AN657" s="43"/>
      <c r="AO657" s="43"/>
      <c r="AP657" s="43"/>
      <c r="AQ657" s="43"/>
      <c r="AR657" s="43"/>
      <c r="AS657" s="43"/>
      <c r="AT657" s="43"/>
      <c r="AU657" s="43"/>
      <c r="AV657" s="43"/>
      <c r="AW657" s="43"/>
      <c r="AX657" s="43"/>
    </row>
    <row r="658" spans="4:50" ht="13.5" customHeight="1" x14ac:dyDescent="0.3">
      <c r="D658" s="63"/>
      <c r="E658" s="63"/>
      <c r="F658" s="63"/>
      <c r="H658" s="64"/>
      <c r="AG658" s="65"/>
      <c r="AH658" s="65"/>
      <c r="AI658" s="65"/>
      <c r="AM658" s="43"/>
      <c r="AN658" s="43"/>
      <c r="AO658" s="43"/>
      <c r="AP658" s="43"/>
      <c r="AQ658" s="43"/>
      <c r="AR658" s="43"/>
      <c r="AS658" s="43"/>
      <c r="AT658" s="43"/>
      <c r="AU658" s="43"/>
      <c r="AV658" s="43"/>
      <c r="AW658" s="43"/>
      <c r="AX658" s="43"/>
    </row>
    <row r="659" spans="4:50" ht="13.5" customHeight="1" x14ac:dyDescent="0.3">
      <c r="D659" s="63"/>
      <c r="E659" s="63"/>
      <c r="F659" s="63"/>
      <c r="H659" s="64"/>
      <c r="AG659" s="65"/>
      <c r="AH659" s="65"/>
      <c r="AI659" s="65"/>
      <c r="AM659" s="43"/>
      <c r="AN659" s="43"/>
      <c r="AO659" s="43"/>
      <c r="AP659" s="43"/>
      <c r="AQ659" s="43"/>
      <c r="AR659" s="43"/>
      <c r="AS659" s="43"/>
      <c r="AT659" s="43"/>
      <c r="AU659" s="43"/>
      <c r="AV659" s="43"/>
      <c r="AW659" s="43"/>
      <c r="AX659" s="43"/>
    </row>
    <row r="660" spans="4:50" ht="13.5" customHeight="1" x14ac:dyDescent="0.3">
      <c r="D660" s="63"/>
      <c r="E660" s="63"/>
      <c r="F660" s="63"/>
      <c r="H660" s="64"/>
      <c r="AG660" s="65"/>
      <c r="AH660" s="65"/>
      <c r="AI660" s="65"/>
      <c r="AM660" s="43"/>
      <c r="AN660" s="43"/>
      <c r="AO660" s="43"/>
      <c r="AP660" s="43"/>
      <c r="AQ660" s="43"/>
      <c r="AR660" s="43"/>
      <c r="AS660" s="43"/>
      <c r="AT660" s="43"/>
      <c r="AU660" s="43"/>
      <c r="AV660" s="43"/>
      <c r="AW660" s="43"/>
      <c r="AX660" s="43"/>
    </row>
    <row r="661" spans="4:50" ht="13.5" customHeight="1" x14ac:dyDescent="0.3">
      <c r="D661" s="63"/>
      <c r="E661" s="63"/>
      <c r="F661" s="63"/>
      <c r="H661" s="64"/>
      <c r="AG661" s="65"/>
      <c r="AH661" s="65"/>
      <c r="AI661" s="65"/>
      <c r="AM661" s="43"/>
      <c r="AN661" s="43"/>
      <c r="AO661" s="43"/>
      <c r="AP661" s="43"/>
      <c r="AQ661" s="43"/>
      <c r="AR661" s="43"/>
      <c r="AS661" s="43"/>
      <c r="AT661" s="43"/>
      <c r="AU661" s="43"/>
      <c r="AV661" s="43"/>
      <c r="AW661" s="43"/>
      <c r="AX661" s="43"/>
    </row>
    <row r="662" spans="4:50" ht="13.5" customHeight="1" x14ac:dyDescent="0.3">
      <c r="D662" s="63"/>
      <c r="E662" s="63"/>
      <c r="F662" s="63"/>
      <c r="H662" s="64"/>
      <c r="AG662" s="65"/>
      <c r="AH662" s="65"/>
      <c r="AI662" s="65"/>
      <c r="AM662" s="43"/>
      <c r="AN662" s="43"/>
      <c r="AO662" s="43"/>
      <c r="AP662" s="43"/>
      <c r="AQ662" s="43"/>
      <c r="AR662" s="43"/>
      <c r="AS662" s="43"/>
      <c r="AT662" s="43"/>
      <c r="AU662" s="43"/>
      <c r="AV662" s="43"/>
      <c r="AW662" s="43"/>
      <c r="AX662" s="43"/>
    </row>
    <row r="663" spans="4:50" ht="13.5" customHeight="1" x14ac:dyDescent="0.3">
      <c r="D663" s="63"/>
      <c r="E663" s="63"/>
      <c r="F663" s="63"/>
      <c r="H663" s="64"/>
      <c r="AG663" s="65"/>
      <c r="AH663" s="65"/>
      <c r="AI663" s="65"/>
      <c r="AM663" s="43"/>
      <c r="AN663" s="43"/>
      <c r="AO663" s="43"/>
      <c r="AP663" s="43"/>
      <c r="AQ663" s="43"/>
      <c r="AR663" s="43"/>
      <c r="AS663" s="43"/>
      <c r="AT663" s="43"/>
      <c r="AU663" s="43"/>
      <c r="AV663" s="43"/>
      <c r="AW663" s="43"/>
      <c r="AX663" s="43"/>
    </row>
    <row r="664" spans="4:50" ht="13.5" customHeight="1" x14ac:dyDescent="0.3">
      <c r="D664" s="63"/>
      <c r="E664" s="63"/>
      <c r="F664" s="63"/>
      <c r="H664" s="64"/>
      <c r="AG664" s="65"/>
      <c r="AH664" s="65"/>
      <c r="AI664" s="65"/>
      <c r="AM664" s="43"/>
      <c r="AN664" s="43"/>
      <c r="AO664" s="43"/>
      <c r="AP664" s="43"/>
      <c r="AQ664" s="43"/>
      <c r="AR664" s="43"/>
      <c r="AS664" s="43"/>
      <c r="AT664" s="43"/>
      <c r="AU664" s="43"/>
      <c r="AV664" s="43"/>
      <c r="AW664" s="43"/>
      <c r="AX664" s="43"/>
    </row>
    <row r="665" spans="4:50" ht="13.5" customHeight="1" x14ac:dyDescent="0.3">
      <c r="D665" s="63"/>
      <c r="E665" s="63"/>
      <c r="F665" s="63"/>
      <c r="H665" s="64"/>
      <c r="AG665" s="65"/>
      <c r="AH665" s="65"/>
      <c r="AI665" s="65"/>
      <c r="AM665" s="43"/>
      <c r="AN665" s="43"/>
      <c r="AO665" s="43"/>
      <c r="AP665" s="43"/>
      <c r="AQ665" s="43"/>
      <c r="AR665" s="43"/>
      <c r="AS665" s="43"/>
      <c r="AT665" s="43"/>
      <c r="AU665" s="43"/>
      <c r="AV665" s="43"/>
      <c r="AW665" s="43"/>
      <c r="AX665" s="43"/>
    </row>
    <row r="666" spans="4:50" ht="13.5" customHeight="1" x14ac:dyDescent="0.3">
      <c r="D666" s="63"/>
      <c r="E666" s="63"/>
      <c r="F666" s="63"/>
      <c r="H666" s="64"/>
      <c r="AG666" s="65"/>
      <c r="AH666" s="65"/>
      <c r="AI666" s="65"/>
      <c r="AM666" s="43"/>
      <c r="AN666" s="43"/>
      <c r="AO666" s="43"/>
      <c r="AP666" s="43"/>
      <c r="AQ666" s="43"/>
      <c r="AR666" s="43"/>
      <c r="AS666" s="43"/>
      <c r="AT666" s="43"/>
      <c r="AU666" s="43"/>
      <c r="AV666" s="43"/>
      <c r="AW666" s="43"/>
      <c r="AX666" s="43"/>
    </row>
    <row r="667" spans="4:50" ht="13.5" customHeight="1" x14ac:dyDescent="0.3">
      <c r="D667" s="63"/>
      <c r="E667" s="63"/>
      <c r="F667" s="63"/>
      <c r="H667" s="64"/>
      <c r="AG667" s="65"/>
      <c r="AH667" s="65"/>
      <c r="AI667" s="65"/>
      <c r="AM667" s="43"/>
      <c r="AN667" s="43"/>
      <c r="AO667" s="43"/>
      <c r="AP667" s="43"/>
      <c r="AQ667" s="43"/>
      <c r="AR667" s="43"/>
      <c r="AS667" s="43"/>
      <c r="AT667" s="43"/>
      <c r="AU667" s="43"/>
      <c r="AV667" s="43"/>
      <c r="AW667" s="43"/>
      <c r="AX667" s="43"/>
    </row>
    <row r="668" spans="4:50" ht="13.5" customHeight="1" x14ac:dyDescent="0.3">
      <c r="D668" s="63"/>
      <c r="E668" s="63"/>
      <c r="F668" s="63"/>
      <c r="H668" s="64"/>
      <c r="AG668" s="65"/>
      <c r="AH668" s="65"/>
      <c r="AI668" s="65"/>
      <c r="AM668" s="43"/>
      <c r="AN668" s="43"/>
      <c r="AO668" s="43"/>
      <c r="AP668" s="43"/>
      <c r="AQ668" s="43"/>
      <c r="AR668" s="43"/>
      <c r="AS668" s="43"/>
      <c r="AT668" s="43"/>
      <c r="AU668" s="43"/>
      <c r="AV668" s="43"/>
      <c r="AW668" s="43"/>
      <c r="AX668" s="43"/>
    </row>
    <row r="669" spans="4:50" ht="13.5" customHeight="1" x14ac:dyDescent="0.3">
      <c r="D669" s="63"/>
      <c r="E669" s="63"/>
      <c r="F669" s="63"/>
      <c r="H669" s="64"/>
      <c r="AG669" s="65"/>
      <c r="AH669" s="65"/>
      <c r="AI669" s="65"/>
      <c r="AM669" s="43"/>
      <c r="AN669" s="43"/>
      <c r="AO669" s="43"/>
      <c r="AP669" s="43"/>
      <c r="AQ669" s="43"/>
      <c r="AR669" s="43"/>
      <c r="AS669" s="43"/>
      <c r="AT669" s="43"/>
      <c r="AU669" s="43"/>
      <c r="AV669" s="43"/>
      <c r="AW669" s="43"/>
      <c r="AX669" s="43"/>
    </row>
    <row r="670" spans="4:50" ht="13.5" customHeight="1" x14ac:dyDescent="0.3">
      <c r="D670" s="63"/>
      <c r="E670" s="63"/>
      <c r="F670" s="63"/>
      <c r="H670" s="64"/>
      <c r="AG670" s="65"/>
      <c r="AH670" s="65"/>
      <c r="AI670" s="65"/>
      <c r="AM670" s="43"/>
      <c r="AN670" s="43"/>
      <c r="AO670" s="43"/>
      <c r="AP670" s="43"/>
      <c r="AQ670" s="43"/>
      <c r="AR670" s="43"/>
      <c r="AS670" s="43"/>
      <c r="AT670" s="43"/>
      <c r="AU670" s="43"/>
      <c r="AV670" s="43"/>
      <c r="AW670" s="43"/>
      <c r="AX670" s="43"/>
    </row>
    <row r="671" spans="4:50" ht="13.5" customHeight="1" x14ac:dyDescent="0.3">
      <c r="D671" s="63"/>
      <c r="E671" s="63"/>
      <c r="F671" s="63"/>
      <c r="H671" s="64"/>
      <c r="AG671" s="65"/>
      <c r="AH671" s="65"/>
      <c r="AI671" s="65"/>
      <c r="AM671" s="43"/>
      <c r="AN671" s="43"/>
      <c r="AO671" s="43"/>
      <c r="AP671" s="43"/>
      <c r="AQ671" s="43"/>
      <c r="AR671" s="43"/>
      <c r="AS671" s="43"/>
      <c r="AT671" s="43"/>
      <c r="AU671" s="43"/>
      <c r="AV671" s="43"/>
      <c r="AW671" s="43"/>
      <c r="AX671" s="43"/>
    </row>
    <row r="672" spans="4:50" ht="13.5" customHeight="1" x14ac:dyDescent="0.3">
      <c r="D672" s="63"/>
      <c r="E672" s="63"/>
      <c r="F672" s="63"/>
      <c r="H672" s="64"/>
      <c r="AG672" s="65"/>
      <c r="AH672" s="65"/>
      <c r="AI672" s="65"/>
      <c r="AM672" s="43"/>
      <c r="AN672" s="43"/>
      <c r="AO672" s="43"/>
      <c r="AP672" s="43"/>
      <c r="AQ672" s="43"/>
      <c r="AR672" s="43"/>
      <c r="AS672" s="43"/>
      <c r="AT672" s="43"/>
      <c r="AU672" s="43"/>
      <c r="AV672" s="43"/>
      <c r="AW672" s="43"/>
      <c r="AX672" s="43"/>
    </row>
    <row r="673" spans="4:50" ht="13.5" customHeight="1" x14ac:dyDescent="0.3">
      <c r="D673" s="63"/>
      <c r="E673" s="63"/>
      <c r="F673" s="63"/>
      <c r="H673" s="64"/>
      <c r="AG673" s="65"/>
      <c r="AH673" s="65"/>
      <c r="AI673" s="65"/>
      <c r="AM673" s="43"/>
      <c r="AN673" s="43"/>
      <c r="AO673" s="43"/>
      <c r="AP673" s="43"/>
      <c r="AQ673" s="43"/>
      <c r="AR673" s="43"/>
      <c r="AS673" s="43"/>
      <c r="AT673" s="43"/>
      <c r="AU673" s="43"/>
      <c r="AV673" s="43"/>
      <c r="AW673" s="43"/>
      <c r="AX673" s="43"/>
    </row>
    <row r="674" spans="4:50" ht="13.5" customHeight="1" x14ac:dyDescent="0.3">
      <c r="D674" s="63"/>
      <c r="E674" s="63"/>
      <c r="F674" s="63"/>
      <c r="H674" s="64"/>
      <c r="AG674" s="65"/>
      <c r="AH674" s="65"/>
      <c r="AI674" s="65"/>
      <c r="AM674" s="43"/>
      <c r="AN674" s="43"/>
      <c r="AO674" s="43"/>
      <c r="AP674" s="43"/>
      <c r="AQ674" s="43"/>
      <c r="AR674" s="43"/>
      <c r="AS674" s="43"/>
      <c r="AT674" s="43"/>
      <c r="AU674" s="43"/>
      <c r="AV674" s="43"/>
      <c r="AW674" s="43"/>
      <c r="AX674" s="43"/>
    </row>
    <row r="675" spans="4:50" ht="13.5" customHeight="1" x14ac:dyDescent="0.3">
      <c r="D675" s="63"/>
      <c r="E675" s="63"/>
      <c r="F675" s="63"/>
      <c r="H675" s="64"/>
      <c r="AG675" s="65"/>
      <c r="AH675" s="65"/>
      <c r="AI675" s="65"/>
      <c r="AM675" s="43"/>
      <c r="AN675" s="43"/>
      <c r="AO675" s="43"/>
      <c r="AP675" s="43"/>
      <c r="AQ675" s="43"/>
      <c r="AR675" s="43"/>
      <c r="AS675" s="43"/>
      <c r="AT675" s="43"/>
      <c r="AU675" s="43"/>
      <c r="AV675" s="43"/>
      <c r="AW675" s="43"/>
      <c r="AX675" s="43"/>
    </row>
    <row r="676" spans="4:50" ht="13.5" customHeight="1" x14ac:dyDescent="0.3">
      <c r="D676" s="63"/>
      <c r="E676" s="63"/>
      <c r="F676" s="63"/>
      <c r="H676" s="64"/>
      <c r="AG676" s="65"/>
      <c r="AH676" s="65"/>
      <c r="AI676" s="65"/>
      <c r="AM676" s="43"/>
      <c r="AN676" s="43"/>
      <c r="AO676" s="43"/>
      <c r="AP676" s="43"/>
      <c r="AQ676" s="43"/>
      <c r="AR676" s="43"/>
      <c r="AS676" s="43"/>
      <c r="AT676" s="43"/>
      <c r="AU676" s="43"/>
      <c r="AV676" s="43"/>
      <c r="AW676" s="43"/>
      <c r="AX676" s="43"/>
    </row>
    <row r="677" spans="4:50" ht="13.5" customHeight="1" x14ac:dyDescent="0.3">
      <c r="D677" s="63"/>
      <c r="E677" s="63"/>
      <c r="F677" s="63"/>
      <c r="H677" s="64"/>
      <c r="AG677" s="65"/>
      <c r="AH677" s="65"/>
      <c r="AI677" s="65"/>
      <c r="AM677" s="43"/>
      <c r="AN677" s="43"/>
      <c r="AO677" s="43"/>
      <c r="AP677" s="43"/>
      <c r="AQ677" s="43"/>
      <c r="AR677" s="43"/>
      <c r="AS677" s="43"/>
      <c r="AT677" s="43"/>
      <c r="AU677" s="43"/>
      <c r="AV677" s="43"/>
      <c r="AW677" s="43"/>
      <c r="AX677" s="43"/>
    </row>
    <row r="678" spans="4:50" ht="13.5" customHeight="1" x14ac:dyDescent="0.3">
      <c r="D678" s="63"/>
      <c r="E678" s="63"/>
      <c r="F678" s="63"/>
      <c r="H678" s="64"/>
      <c r="AG678" s="65"/>
      <c r="AH678" s="65"/>
      <c r="AI678" s="65"/>
      <c r="AM678" s="43"/>
      <c r="AN678" s="43"/>
      <c r="AO678" s="43"/>
      <c r="AP678" s="43"/>
      <c r="AQ678" s="43"/>
      <c r="AR678" s="43"/>
      <c r="AS678" s="43"/>
      <c r="AT678" s="43"/>
      <c r="AU678" s="43"/>
      <c r="AV678" s="43"/>
      <c r="AW678" s="43"/>
      <c r="AX678" s="43"/>
    </row>
    <row r="679" spans="4:50" ht="13.5" customHeight="1" x14ac:dyDescent="0.3">
      <c r="D679" s="63"/>
      <c r="E679" s="63"/>
      <c r="F679" s="63"/>
      <c r="H679" s="64"/>
      <c r="AG679" s="65"/>
      <c r="AH679" s="65"/>
      <c r="AI679" s="65"/>
      <c r="AM679" s="43"/>
      <c r="AN679" s="43"/>
      <c r="AO679" s="43"/>
      <c r="AP679" s="43"/>
      <c r="AQ679" s="43"/>
      <c r="AR679" s="43"/>
      <c r="AS679" s="43"/>
      <c r="AT679" s="43"/>
      <c r="AU679" s="43"/>
      <c r="AV679" s="43"/>
      <c r="AW679" s="43"/>
      <c r="AX679" s="43"/>
    </row>
    <row r="680" spans="4:50" ht="13.5" customHeight="1" x14ac:dyDescent="0.3">
      <c r="D680" s="63"/>
      <c r="E680" s="63"/>
      <c r="F680" s="63"/>
      <c r="H680" s="64"/>
      <c r="AG680" s="65"/>
      <c r="AH680" s="65"/>
      <c r="AI680" s="65"/>
      <c r="AM680" s="43"/>
      <c r="AN680" s="43"/>
      <c r="AO680" s="43"/>
      <c r="AP680" s="43"/>
      <c r="AQ680" s="43"/>
      <c r="AR680" s="43"/>
      <c r="AS680" s="43"/>
      <c r="AT680" s="43"/>
      <c r="AU680" s="43"/>
      <c r="AV680" s="43"/>
      <c r="AW680" s="43"/>
      <c r="AX680" s="43"/>
    </row>
    <row r="681" spans="4:50" ht="13.5" customHeight="1" x14ac:dyDescent="0.3">
      <c r="D681" s="63"/>
      <c r="E681" s="63"/>
      <c r="F681" s="63"/>
      <c r="H681" s="64"/>
      <c r="AG681" s="65"/>
      <c r="AH681" s="65"/>
      <c r="AI681" s="65"/>
      <c r="AM681" s="43"/>
      <c r="AN681" s="43"/>
      <c r="AO681" s="43"/>
      <c r="AP681" s="43"/>
      <c r="AQ681" s="43"/>
      <c r="AR681" s="43"/>
      <c r="AS681" s="43"/>
      <c r="AT681" s="43"/>
      <c r="AU681" s="43"/>
      <c r="AV681" s="43"/>
      <c r="AW681" s="43"/>
      <c r="AX681" s="43"/>
    </row>
    <row r="682" spans="4:50" ht="13.5" customHeight="1" x14ac:dyDescent="0.3">
      <c r="D682" s="63"/>
      <c r="E682" s="63"/>
      <c r="F682" s="63"/>
      <c r="H682" s="64"/>
      <c r="AG682" s="65"/>
      <c r="AH682" s="65"/>
      <c r="AI682" s="65"/>
      <c r="AM682" s="43"/>
      <c r="AN682" s="43"/>
      <c r="AO682" s="43"/>
      <c r="AP682" s="43"/>
      <c r="AQ682" s="43"/>
      <c r="AR682" s="43"/>
      <c r="AS682" s="43"/>
      <c r="AT682" s="43"/>
      <c r="AU682" s="43"/>
      <c r="AV682" s="43"/>
      <c r="AW682" s="43"/>
      <c r="AX682" s="43"/>
    </row>
    <row r="683" spans="4:50" ht="13.5" customHeight="1" x14ac:dyDescent="0.3">
      <c r="D683" s="63"/>
      <c r="E683" s="63"/>
      <c r="F683" s="63"/>
      <c r="H683" s="64"/>
      <c r="AG683" s="65"/>
      <c r="AH683" s="65"/>
      <c r="AI683" s="65"/>
      <c r="AM683" s="43"/>
      <c r="AN683" s="43"/>
      <c r="AO683" s="43"/>
      <c r="AP683" s="43"/>
      <c r="AQ683" s="43"/>
      <c r="AR683" s="43"/>
      <c r="AS683" s="43"/>
      <c r="AT683" s="43"/>
      <c r="AU683" s="43"/>
      <c r="AV683" s="43"/>
      <c r="AW683" s="43"/>
      <c r="AX683" s="43"/>
    </row>
    <row r="684" spans="4:50" ht="13.5" customHeight="1" x14ac:dyDescent="0.3">
      <c r="D684" s="63"/>
      <c r="E684" s="63"/>
      <c r="F684" s="63"/>
      <c r="H684" s="64"/>
      <c r="AG684" s="65"/>
      <c r="AH684" s="65"/>
      <c r="AI684" s="65"/>
      <c r="AM684" s="43"/>
      <c r="AN684" s="43"/>
      <c r="AO684" s="43"/>
      <c r="AP684" s="43"/>
      <c r="AQ684" s="43"/>
      <c r="AR684" s="43"/>
      <c r="AS684" s="43"/>
      <c r="AT684" s="43"/>
      <c r="AU684" s="43"/>
      <c r="AV684" s="43"/>
      <c r="AW684" s="43"/>
      <c r="AX684" s="43"/>
    </row>
    <row r="685" spans="4:50" ht="13.5" customHeight="1" x14ac:dyDescent="0.3">
      <c r="D685" s="63"/>
      <c r="E685" s="63"/>
      <c r="F685" s="63"/>
      <c r="H685" s="64"/>
      <c r="AG685" s="65"/>
      <c r="AH685" s="65"/>
      <c r="AI685" s="65"/>
      <c r="AM685" s="43"/>
      <c r="AN685" s="43"/>
      <c r="AO685" s="43"/>
      <c r="AP685" s="43"/>
      <c r="AQ685" s="43"/>
      <c r="AR685" s="43"/>
      <c r="AS685" s="43"/>
      <c r="AT685" s="43"/>
      <c r="AU685" s="43"/>
      <c r="AV685" s="43"/>
      <c r="AW685" s="43"/>
      <c r="AX685" s="43"/>
    </row>
    <row r="686" spans="4:50" ht="13.5" customHeight="1" x14ac:dyDescent="0.3">
      <c r="D686" s="63"/>
      <c r="E686" s="63"/>
      <c r="F686" s="63"/>
      <c r="H686" s="64"/>
      <c r="AG686" s="65"/>
      <c r="AH686" s="65"/>
      <c r="AI686" s="65"/>
      <c r="AM686" s="43"/>
      <c r="AN686" s="43"/>
      <c r="AO686" s="43"/>
      <c r="AP686" s="43"/>
      <c r="AQ686" s="43"/>
      <c r="AR686" s="43"/>
      <c r="AS686" s="43"/>
      <c r="AT686" s="43"/>
      <c r="AU686" s="43"/>
      <c r="AV686" s="43"/>
      <c r="AW686" s="43"/>
      <c r="AX686" s="43"/>
    </row>
    <row r="687" spans="4:50" ht="13.5" customHeight="1" x14ac:dyDescent="0.3">
      <c r="D687" s="63"/>
      <c r="E687" s="63"/>
      <c r="F687" s="63"/>
      <c r="H687" s="64"/>
      <c r="AG687" s="65"/>
      <c r="AH687" s="65"/>
      <c r="AI687" s="65"/>
      <c r="AM687" s="43"/>
      <c r="AN687" s="43"/>
      <c r="AO687" s="43"/>
      <c r="AP687" s="43"/>
      <c r="AQ687" s="43"/>
      <c r="AR687" s="43"/>
      <c r="AS687" s="43"/>
      <c r="AT687" s="43"/>
      <c r="AU687" s="43"/>
      <c r="AV687" s="43"/>
      <c r="AW687" s="43"/>
      <c r="AX687" s="43"/>
    </row>
    <row r="688" spans="4:50" ht="13.5" customHeight="1" x14ac:dyDescent="0.3">
      <c r="D688" s="63"/>
      <c r="E688" s="63"/>
      <c r="F688" s="63"/>
      <c r="H688" s="64"/>
      <c r="AG688" s="65"/>
      <c r="AH688" s="65"/>
      <c r="AI688" s="65"/>
      <c r="AM688" s="43"/>
      <c r="AN688" s="43"/>
      <c r="AO688" s="43"/>
      <c r="AP688" s="43"/>
      <c r="AQ688" s="43"/>
      <c r="AR688" s="43"/>
      <c r="AS688" s="43"/>
      <c r="AT688" s="43"/>
      <c r="AU688" s="43"/>
      <c r="AV688" s="43"/>
      <c r="AW688" s="43"/>
      <c r="AX688" s="43"/>
    </row>
    <row r="689" spans="4:50" ht="13.5" customHeight="1" x14ac:dyDescent="0.3">
      <c r="D689" s="63"/>
      <c r="E689" s="63"/>
      <c r="F689" s="63"/>
      <c r="H689" s="64"/>
      <c r="AG689" s="65"/>
      <c r="AH689" s="65"/>
      <c r="AI689" s="65"/>
      <c r="AM689" s="43"/>
      <c r="AN689" s="43"/>
      <c r="AO689" s="43"/>
      <c r="AP689" s="43"/>
      <c r="AQ689" s="43"/>
      <c r="AR689" s="43"/>
      <c r="AS689" s="43"/>
      <c r="AT689" s="43"/>
      <c r="AU689" s="43"/>
      <c r="AV689" s="43"/>
      <c r="AW689" s="43"/>
      <c r="AX689" s="43"/>
    </row>
    <row r="690" spans="4:50" ht="13.5" customHeight="1" x14ac:dyDescent="0.3">
      <c r="D690" s="63"/>
      <c r="E690" s="63"/>
      <c r="F690" s="63"/>
      <c r="H690" s="64"/>
      <c r="AG690" s="65"/>
      <c r="AH690" s="65"/>
      <c r="AI690" s="65"/>
      <c r="AM690" s="43"/>
      <c r="AN690" s="43"/>
      <c r="AO690" s="43"/>
      <c r="AP690" s="43"/>
      <c r="AQ690" s="43"/>
      <c r="AR690" s="43"/>
      <c r="AS690" s="43"/>
      <c r="AT690" s="43"/>
      <c r="AU690" s="43"/>
      <c r="AV690" s="43"/>
      <c r="AW690" s="43"/>
      <c r="AX690" s="43"/>
    </row>
    <row r="691" spans="4:50" ht="13.5" customHeight="1" x14ac:dyDescent="0.3">
      <c r="D691" s="63"/>
      <c r="E691" s="63"/>
      <c r="F691" s="63"/>
      <c r="H691" s="64"/>
      <c r="AG691" s="65"/>
      <c r="AH691" s="65"/>
      <c r="AI691" s="65"/>
      <c r="AM691" s="43"/>
      <c r="AN691" s="43"/>
      <c r="AO691" s="43"/>
      <c r="AP691" s="43"/>
      <c r="AQ691" s="43"/>
      <c r="AR691" s="43"/>
      <c r="AS691" s="43"/>
      <c r="AT691" s="43"/>
      <c r="AU691" s="43"/>
      <c r="AV691" s="43"/>
      <c r="AW691" s="43"/>
      <c r="AX691" s="43"/>
    </row>
    <row r="692" spans="4:50" ht="13.5" customHeight="1" x14ac:dyDescent="0.3">
      <c r="D692" s="63"/>
      <c r="E692" s="63"/>
      <c r="F692" s="63"/>
      <c r="H692" s="64"/>
      <c r="AG692" s="65"/>
      <c r="AH692" s="65"/>
      <c r="AI692" s="65"/>
      <c r="AM692" s="43"/>
      <c r="AN692" s="43"/>
      <c r="AO692" s="43"/>
      <c r="AP692" s="43"/>
      <c r="AQ692" s="43"/>
      <c r="AR692" s="43"/>
      <c r="AS692" s="43"/>
      <c r="AT692" s="43"/>
      <c r="AU692" s="43"/>
      <c r="AV692" s="43"/>
      <c r="AW692" s="43"/>
      <c r="AX692" s="43"/>
    </row>
    <row r="693" spans="4:50" ht="13.5" customHeight="1" x14ac:dyDescent="0.3">
      <c r="D693" s="63"/>
      <c r="E693" s="63"/>
      <c r="F693" s="63"/>
      <c r="H693" s="64"/>
      <c r="AG693" s="65"/>
      <c r="AH693" s="65"/>
      <c r="AI693" s="65"/>
      <c r="AM693" s="43"/>
      <c r="AN693" s="43"/>
      <c r="AO693" s="43"/>
      <c r="AP693" s="43"/>
      <c r="AQ693" s="43"/>
      <c r="AR693" s="43"/>
      <c r="AS693" s="43"/>
      <c r="AT693" s="43"/>
      <c r="AU693" s="43"/>
      <c r="AV693" s="43"/>
      <c r="AW693" s="43"/>
      <c r="AX693" s="43"/>
    </row>
    <row r="694" spans="4:50" ht="13.5" customHeight="1" x14ac:dyDescent="0.3">
      <c r="D694" s="63"/>
      <c r="E694" s="63"/>
      <c r="F694" s="63"/>
      <c r="H694" s="64"/>
      <c r="AG694" s="65"/>
      <c r="AH694" s="65"/>
      <c r="AI694" s="65"/>
      <c r="AM694" s="43"/>
      <c r="AN694" s="43"/>
      <c r="AO694" s="43"/>
      <c r="AP694" s="43"/>
      <c r="AQ694" s="43"/>
      <c r="AR694" s="43"/>
      <c r="AS694" s="43"/>
      <c r="AT694" s="43"/>
      <c r="AU694" s="43"/>
      <c r="AV694" s="43"/>
      <c r="AW694" s="43"/>
      <c r="AX694" s="43"/>
    </row>
    <row r="695" spans="4:50" ht="13.5" customHeight="1" x14ac:dyDescent="0.3">
      <c r="D695" s="63"/>
      <c r="E695" s="63"/>
      <c r="F695" s="63"/>
      <c r="H695" s="64"/>
      <c r="AG695" s="65"/>
      <c r="AH695" s="65"/>
      <c r="AI695" s="65"/>
      <c r="AM695" s="43"/>
      <c r="AN695" s="43"/>
      <c r="AO695" s="43"/>
      <c r="AP695" s="43"/>
      <c r="AQ695" s="43"/>
      <c r="AR695" s="43"/>
      <c r="AS695" s="43"/>
      <c r="AT695" s="43"/>
      <c r="AU695" s="43"/>
      <c r="AV695" s="43"/>
      <c r="AW695" s="43"/>
      <c r="AX695" s="43"/>
    </row>
    <row r="696" spans="4:50" ht="13.5" customHeight="1" x14ac:dyDescent="0.3">
      <c r="D696" s="63"/>
      <c r="E696" s="63"/>
      <c r="F696" s="63"/>
      <c r="H696" s="64"/>
      <c r="AG696" s="65"/>
      <c r="AH696" s="65"/>
      <c r="AI696" s="65"/>
      <c r="AM696" s="43"/>
      <c r="AN696" s="43"/>
      <c r="AO696" s="43"/>
      <c r="AP696" s="43"/>
      <c r="AQ696" s="43"/>
      <c r="AR696" s="43"/>
      <c r="AS696" s="43"/>
      <c r="AT696" s="43"/>
      <c r="AU696" s="43"/>
      <c r="AV696" s="43"/>
      <c r="AW696" s="43"/>
      <c r="AX696" s="43"/>
    </row>
    <row r="697" spans="4:50" ht="13.5" customHeight="1" x14ac:dyDescent="0.3">
      <c r="D697" s="63"/>
      <c r="E697" s="63"/>
      <c r="F697" s="63"/>
      <c r="H697" s="64"/>
      <c r="AG697" s="65"/>
      <c r="AH697" s="65"/>
      <c r="AI697" s="65"/>
      <c r="AM697" s="43"/>
      <c r="AN697" s="43"/>
      <c r="AO697" s="43"/>
      <c r="AP697" s="43"/>
      <c r="AQ697" s="43"/>
      <c r="AR697" s="43"/>
      <c r="AS697" s="43"/>
      <c r="AT697" s="43"/>
      <c r="AU697" s="43"/>
      <c r="AV697" s="43"/>
      <c r="AW697" s="43"/>
      <c r="AX697" s="43"/>
    </row>
    <row r="698" spans="4:50" ht="13.5" customHeight="1" x14ac:dyDescent="0.3">
      <c r="D698" s="63"/>
      <c r="E698" s="63"/>
      <c r="F698" s="63"/>
      <c r="H698" s="64"/>
      <c r="AG698" s="65"/>
      <c r="AH698" s="65"/>
      <c r="AI698" s="65"/>
      <c r="AM698" s="43"/>
      <c r="AN698" s="43"/>
      <c r="AO698" s="43"/>
      <c r="AP698" s="43"/>
      <c r="AQ698" s="43"/>
      <c r="AR698" s="43"/>
      <c r="AS698" s="43"/>
      <c r="AT698" s="43"/>
      <c r="AU698" s="43"/>
      <c r="AV698" s="43"/>
      <c r="AW698" s="43"/>
      <c r="AX698" s="43"/>
    </row>
    <row r="699" spans="4:50" ht="13.5" customHeight="1" x14ac:dyDescent="0.3">
      <c r="D699" s="63"/>
      <c r="E699" s="63"/>
      <c r="F699" s="63"/>
      <c r="H699" s="64"/>
      <c r="AG699" s="65"/>
      <c r="AH699" s="65"/>
      <c r="AI699" s="65"/>
      <c r="AM699" s="43"/>
      <c r="AN699" s="43"/>
      <c r="AO699" s="43"/>
      <c r="AP699" s="43"/>
      <c r="AQ699" s="43"/>
      <c r="AR699" s="43"/>
      <c r="AS699" s="43"/>
      <c r="AT699" s="43"/>
      <c r="AU699" s="43"/>
      <c r="AV699" s="43"/>
      <c r="AW699" s="43"/>
      <c r="AX699" s="43"/>
    </row>
    <row r="700" spans="4:50" ht="13.5" customHeight="1" x14ac:dyDescent="0.3">
      <c r="D700" s="63"/>
      <c r="E700" s="63"/>
      <c r="F700" s="63"/>
      <c r="H700" s="64"/>
      <c r="AG700" s="65"/>
      <c r="AH700" s="65"/>
      <c r="AI700" s="65"/>
      <c r="AM700" s="43"/>
      <c r="AN700" s="43"/>
      <c r="AO700" s="43"/>
      <c r="AP700" s="43"/>
      <c r="AQ700" s="43"/>
      <c r="AR700" s="43"/>
      <c r="AS700" s="43"/>
      <c r="AT700" s="43"/>
      <c r="AU700" s="43"/>
      <c r="AV700" s="43"/>
      <c r="AW700" s="43"/>
      <c r="AX700" s="43"/>
    </row>
    <row r="701" spans="4:50" ht="13.5" customHeight="1" x14ac:dyDescent="0.3">
      <c r="D701" s="63"/>
      <c r="E701" s="63"/>
      <c r="F701" s="63"/>
      <c r="H701" s="64"/>
      <c r="AG701" s="65"/>
      <c r="AH701" s="65"/>
      <c r="AI701" s="65"/>
      <c r="AM701" s="43"/>
      <c r="AN701" s="43"/>
      <c r="AO701" s="43"/>
      <c r="AP701" s="43"/>
      <c r="AQ701" s="43"/>
      <c r="AR701" s="43"/>
      <c r="AS701" s="43"/>
      <c r="AT701" s="43"/>
      <c r="AU701" s="43"/>
      <c r="AV701" s="43"/>
      <c r="AW701" s="43"/>
      <c r="AX701" s="43"/>
    </row>
    <row r="702" spans="4:50" ht="13.5" customHeight="1" x14ac:dyDescent="0.3">
      <c r="D702" s="63"/>
      <c r="E702" s="63"/>
      <c r="F702" s="63"/>
      <c r="H702" s="64"/>
      <c r="AG702" s="65"/>
      <c r="AH702" s="65"/>
      <c r="AI702" s="65"/>
      <c r="AM702" s="43"/>
      <c r="AN702" s="43"/>
      <c r="AO702" s="43"/>
      <c r="AP702" s="43"/>
      <c r="AQ702" s="43"/>
      <c r="AR702" s="43"/>
      <c r="AS702" s="43"/>
      <c r="AT702" s="43"/>
      <c r="AU702" s="43"/>
      <c r="AV702" s="43"/>
      <c r="AW702" s="43"/>
      <c r="AX702" s="43"/>
    </row>
    <row r="703" spans="4:50" ht="13.5" customHeight="1" x14ac:dyDescent="0.3">
      <c r="D703" s="63"/>
      <c r="E703" s="63"/>
      <c r="F703" s="63"/>
      <c r="H703" s="64"/>
      <c r="AG703" s="65"/>
      <c r="AH703" s="65"/>
      <c r="AI703" s="65"/>
      <c r="AM703" s="43"/>
      <c r="AN703" s="43"/>
      <c r="AO703" s="43"/>
      <c r="AP703" s="43"/>
      <c r="AQ703" s="43"/>
      <c r="AR703" s="43"/>
      <c r="AS703" s="43"/>
      <c r="AT703" s="43"/>
      <c r="AU703" s="43"/>
      <c r="AV703" s="43"/>
      <c r="AW703" s="43"/>
      <c r="AX703" s="43"/>
    </row>
    <row r="704" spans="4:50" ht="13.5" customHeight="1" x14ac:dyDescent="0.3">
      <c r="D704" s="63"/>
      <c r="E704" s="63"/>
      <c r="F704" s="63"/>
      <c r="H704" s="64"/>
      <c r="AG704" s="65"/>
      <c r="AH704" s="65"/>
      <c r="AI704" s="65"/>
      <c r="AM704" s="43"/>
      <c r="AN704" s="43"/>
      <c r="AO704" s="43"/>
      <c r="AP704" s="43"/>
      <c r="AQ704" s="43"/>
      <c r="AR704" s="43"/>
      <c r="AS704" s="43"/>
      <c r="AT704" s="43"/>
      <c r="AU704" s="43"/>
      <c r="AV704" s="43"/>
      <c r="AW704" s="43"/>
      <c r="AX704" s="43"/>
    </row>
    <row r="705" spans="4:50" ht="13.5" customHeight="1" x14ac:dyDescent="0.3">
      <c r="D705" s="63"/>
      <c r="E705" s="63"/>
      <c r="F705" s="63"/>
      <c r="H705" s="64"/>
      <c r="AG705" s="65"/>
      <c r="AH705" s="65"/>
      <c r="AI705" s="65"/>
      <c r="AM705" s="43"/>
      <c r="AN705" s="43"/>
      <c r="AO705" s="43"/>
      <c r="AP705" s="43"/>
      <c r="AQ705" s="43"/>
      <c r="AR705" s="43"/>
      <c r="AS705" s="43"/>
      <c r="AT705" s="43"/>
      <c r="AU705" s="43"/>
      <c r="AV705" s="43"/>
      <c r="AW705" s="43"/>
      <c r="AX705" s="43"/>
    </row>
    <row r="706" spans="4:50" ht="13.5" customHeight="1" x14ac:dyDescent="0.3">
      <c r="D706" s="63"/>
      <c r="E706" s="63"/>
      <c r="F706" s="63"/>
      <c r="H706" s="64"/>
      <c r="AG706" s="65"/>
      <c r="AH706" s="65"/>
      <c r="AI706" s="65"/>
      <c r="AM706" s="43"/>
      <c r="AN706" s="43"/>
      <c r="AO706" s="43"/>
      <c r="AP706" s="43"/>
      <c r="AQ706" s="43"/>
      <c r="AR706" s="43"/>
      <c r="AS706" s="43"/>
      <c r="AT706" s="43"/>
      <c r="AU706" s="43"/>
      <c r="AV706" s="43"/>
      <c r="AW706" s="43"/>
      <c r="AX706" s="43"/>
    </row>
    <row r="707" spans="4:50" ht="13.5" customHeight="1" x14ac:dyDescent="0.3">
      <c r="D707" s="63"/>
      <c r="E707" s="63"/>
      <c r="F707" s="63"/>
      <c r="H707" s="64"/>
      <c r="AG707" s="65"/>
      <c r="AH707" s="65"/>
      <c r="AI707" s="65"/>
      <c r="AM707" s="43"/>
      <c r="AN707" s="43"/>
      <c r="AO707" s="43"/>
      <c r="AP707" s="43"/>
      <c r="AQ707" s="43"/>
      <c r="AR707" s="43"/>
      <c r="AS707" s="43"/>
      <c r="AT707" s="43"/>
      <c r="AU707" s="43"/>
      <c r="AV707" s="43"/>
      <c r="AW707" s="43"/>
      <c r="AX707" s="43"/>
    </row>
    <row r="708" spans="4:50" ht="13.5" customHeight="1" x14ac:dyDescent="0.3">
      <c r="D708" s="63"/>
      <c r="E708" s="63"/>
      <c r="F708" s="63"/>
      <c r="H708" s="64"/>
      <c r="AG708" s="65"/>
      <c r="AH708" s="65"/>
      <c r="AI708" s="65"/>
      <c r="AM708" s="43"/>
      <c r="AN708" s="43"/>
      <c r="AO708" s="43"/>
      <c r="AP708" s="43"/>
      <c r="AQ708" s="43"/>
      <c r="AR708" s="43"/>
      <c r="AS708" s="43"/>
      <c r="AT708" s="43"/>
      <c r="AU708" s="43"/>
      <c r="AV708" s="43"/>
      <c r="AW708" s="43"/>
      <c r="AX708" s="43"/>
    </row>
    <row r="709" spans="4:50" ht="13.5" customHeight="1" x14ac:dyDescent="0.3">
      <c r="D709" s="63"/>
      <c r="E709" s="63"/>
      <c r="F709" s="63"/>
      <c r="H709" s="64"/>
      <c r="AG709" s="65"/>
      <c r="AH709" s="65"/>
      <c r="AI709" s="65"/>
      <c r="AM709" s="43"/>
      <c r="AN709" s="43"/>
      <c r="AO709" s="43"/>
      <c r="AP709" s="43"/>
      <c r="AQ709" s="43"/>
      <c r="AR709" s="43"/>
      <c r="AS709" s="43"/>
      <c r="AT709" s="43"/>
      <c r="AU709" s="43"/>
      <c r="AV709" s="43"/>
      <c r="AW709" s="43"/>
      <c r="AX709" s="43"/>
    </row>
    <row r="710" spans="4:50" ht="13.5" customHeight="1" x14ac:dyDescent="0.3">
      <c r="D710" s="63"/>
      <c r="E710" s="63"/>
      <c r="F710" s="63"/>
      <c r="H710" s="64"/>
      <c r="AG710" s="65"/>
      <c r="AH710" s="65"/>
      <c r="AI710" s="65"/>
      <c r="AM710" s="43"/>
      <c r="AN710" s="43"/>
      <c r="AO710" s="43"/>
      <c r="AP710" s="43"/>
      <c r="AQ710" s="43"/>
      <c r="AR710" s="43"/>
      <c r="AS710" s="43"/>
      <c r="AT710" s="43"/>
      <c r="AU710" s="43"/>
      <c r="AV710" s="43"/>
      <c r="AW710" s="43"/>
      <c r="AX710" s="43"/>
    </row>
    <row r="711" spans="4:50" ht="13.5" customHeight="1" x14ac:dyDescent="0.3">
      <c r="D711" s="63"/>
      <c r="E711" s="63"/>
      <c r="F711" s="63"/>
      <c r="H711" s="64"/>
      <c r="AG711" s="65"/>
      <c r="AH711" s="65"/>
      <c r="AI711" s="65"/>
      <c r="AM711" s="43"/>
      <c r="AN711" s="43"/>
      <c r="AO711" s="43"/>
      <c r="AP711" s="43"/>
      <c r="AQ711" s="43"/>
      <c r="AR711" s="43"/>
      <c r="AS711" s="43"/>
      <c r="AT711" s="43"/>
      <c r="AU711" s="43"/>
      <c r="AV711" s="43"/>
      <c r="AW711" s="43"/>
      <c r="AX711" s="43"/>
    </row>
    <row r="712" spans="4:50" ht="13.5" customHeight="1" x14ac:dyDescent="0.3">
      <c r="D712" s="63"/>
      <c r="E712" s="63"/>
      <c r="F712" s="63"/>
      <c r="H712" s="64"/>
      <c r="AG712" s="65"/>
      <c r="AH712" s="65"/>
      <c r="AI712" s="65"/>
      <c r="AM712" s="43"/>
      <c r="AN712" s="43"/>
      <c r="AO712" s="43"/>
      <c r="AP712" s="43"/>
      <c r="AQ712" s="43"/>
      <c r="AR712" s="43"/>
      <c r="AS712" s="43"/>
      <c r="AT712" s="43"/>
      <c r="AU712" s="43"/>
      <c r="AV712" s="43"/>
      <c r="AW712" s="43"/>
      <c r="AX712" s="43"/>
    </row>
    <row r="713" spans="4:50" ht="13.5" customHeight="1" x14ac:dyDescent="0.3">
      <c r="D713" s="63"/>
      <c r="E713" s="63"/>
      <c r="F713" s="63"/>
      <c r="H713" s="64"/>
      <c r="AG713" s="65"/>
      <c r="AH713" s="65"/>
      <c r="AI713" s="65"/>
      <c r="AM713" s="43"/>
      <c r="AN713" s="43"/>
      <c r="AO713" s="43"/>
      <c r="AP713" s="43"/>
      <c r="AQ713" s="43"/>
      <c r="AR713" s="43"/>
      <c r="AS713" s="43"/>
      <c r="AT713" s="43"/>
      <c r="AU713" s="43"/>
      <c r="AV713" s="43"/>
      <c r="AW713" s="43"/>
      <c r="AX713" s="43"/>
    </row>
    <row r="714" spans="4:50" ht="13.5" customHeight="1" x14ac:dyDescent="0.3">
      <c r="D714" s="63"/>
      <c r="E714" s="63"/>
      <c r="F714" s="63"/>
      <c r="H714" s="64"/>
      <c r="AG714" s="65"/>
      <c r="AH714" s="65"/>
      <c r="AI714" s="65"/>
      <c r="AM714" s="43"/>
      <c r="AN714" s="43"/>
      <c r="AO714" s="43"/>
      <c r="AP714" s="43"/>
      <c r="AQ714" s="43"/>
      <c r="AR714" s="43"/>
      <c r="AS714" s="43"/>
      <c r="AT714" s="43"/>
      <c r="AU714" s="43"/>
      <c r="AV714" s="43"/>
      <c r="AW714" s="43"/>
      <c r="AX714" s="43"/>
    </row>
    <row r="715" spans="4:50" ht="13.5" customHeight="1" x14ac:dyDescent="0.3">
      <c r="D715" s="63"/>
      <c r="E715" s="63"/>
      <c r="F715" s="63"/>
      <c r="H715" s="64"/>
      <c r="AG715" s="65"/>
      <c r="AH715" s="65"/>
      <c r="AI715" s="65"/>
      <c r="AM715" s="43"/>
      <c r="AN715" s="43"/>
      <c r="AO715" s="43"/>
      <c r="AP715" s="43"/>
      <c r="AQ715" s="43"/>
      <c r="AR715" s="43"/>
      <c r="AS715" s="43"/>
      <c r="AT715" s="43"/>
      <c r="AU715" s="43"/>
      <c r="AV715" s="43"/>
      <c r="AW715" s="43"/>
      <c r="AX715" s="43"/>
    </row>
    <row r="716" spans="4:50" ht="13.5" customHeight="1" x14ac:dyDescent="0.3">
      <c r="D716" s="63"/>
      <c r="E716" s="63"/>
      <c r="F716" s="63"/>
      <c r="H716" s="64"/>
      <c r="AG716" s="65"/>
      <c r="AH716" s="65"/>
      <c r="AI716" s="65"/>
      <c r="AM716" s="43"/>
      <c r="AN716" s="43"/>
      <c r="AO716" s="43"/>
      <c r="AP716" s="43"/>
      <c r="AQ716" s="43"/>
      <c r="AR716" s="43"/>
      <c r="AS716" s="43"/>
      <c r="AT716" s="43"/>
      <c r="AU716" s="43"/>
      <c r="AV716" s="43"/>
      <c r="AW716" s="43"/>
      <c r="AX716" s="43"/>
    </row>
    <row r="717" spans="4:50" ht="13.5" customHeight="1" x14ac:dyDescent="0.3">
      <c r="D717" s="63"/>
      <c r="E717" s="63"/>
      <c r="F717" s="63"/>
      <c r="H717" s="64"/>
      <c r="AG717" s="65"/>
      <c r="AH717" s="65"/>
      <c r="AI717" s="65"/>
      <c r="AM717" s="43"/>
      <c r="AN717" s="43"/>
      <c r="AO717" s="43"/>
      <c r="AP717" s="43"/>
      <c r="AQ717" s="43"/>
      <c r="AR717" s="43"/>
      <c r="AS717" s="43"/>
      <c r="AT717" s="43"/>
      <c r="AU717" s="43"/>
      <c r="AV717" s="43"/>
      <c r="AW717" s="43"/>
      <c r="AX717" s="43"/>
    </row>
    <row r="718" spans="4:50" ht="13.5" customHeight="1" x14ac:dyDescent="0.3">
      <c r="D718" s="63"/>
      <c r="E718" s="63"/>
      <c r="F718" s="63"/>
      <c r="H718" s="64"/>
      <c r="AG718" s="65"/>
      <c r="AH718" s="65"/>
      <c r="AI718" s="65"/>
      <c r="AM718" s="43"/>
      <c r="AN718" s="43"/>
      <c r="AO718" s="43"/>
      <c r="AP718" s="43"/>
      <c r="AQ718" s="43"/>
      <c r="AR718" s="43"/>
      <c r="AS718" s="43"/>
      <c r="AT718" s="43"/>
      <c r="AU718" s="43"/>
      <c r="AV718" s="43"/>
      <c r="AW718" s="43"/>
      <c r="AX718" s="43"/>
    </row>
    <row r="719" spans="4:50" ht="13.5" customHeight="1" x14ac:dyDescent="0.3">
      <c r="D719" s="63"/>
      <c r="E719" s="63"/>
      <c r="F719" s="63"/>
      <c r="H719" s="64"/>
      <c r="AG719" s="65"/>
      <c r="AH719" s="65"/>
      <c r="AI719" s="65"/>
      <c r="AM719" s="43"/>
      <c r="AN719" s="43"/>
      <c r="AO719" s="43"/>
      <c r="AP719" s="43"/>
      <c r="AQ719" s="43"/>
      <c r="AR719" s="43"/>
      <c r="AS719" s="43"/>
      <c r="AT719" s="43"/>
      <c r="AU719" s="43"/>
      <c r="AV719" s="43"/>
      <c r="AW719" s="43"/>
      <c r="AX719" s="43"/>
    </row>
    <row r="720" spans="4:50" ht="13.5" customHeight="1" x14ac:dyDescent="0.3">
      <c r="D720" s="63"/>
      <c r="E720" s="63"/>
      <c r="F720" s="63"/>
      <c r="H720" s="64"/>
      <c r="AG720" s="65"/>
      <c r="AH720" s="65"/>
      <c r="AI720" s="65"/>
      <c r="AM720" s="43"/>
      <c r="AN720" s="43"/>
      <c r="AO720" s="43"/>
      <c r="AP720" s="43"/>
      <c r="AQ720" s="43"/>
      <c r="AR720" s="43"/>
      <c r="AS720" s="43"/>
      <c r="AT720" s="43"/>
      <c r="AU720" s="43"/>
      <c r="AV720" s="43"/>
      <c r="AW720" s="43"/>
      <c r="AX720" s="43"/>
    </row>
    <row r="721" spans="4:50" ht="13.5" customHeight="1" x14ac:dyDescent="0.3">
      <c r="D721" s="63"/>
      <c r="E721" s="63"/>
      <c r="F721" s="63"/>
      <c r="H721" s="64"/>
      <c r="AG721" s="65"/>
      <c r="AH721" s="65"/>
      <c r="AI721" s="65"/>
      <c r="AM721" s="43"/>
      <c r="AN721" s="43"/>
      <c r="AO721" s="43"/>
      <c r="AP721" s="43"/>
      <c r="AQ721" s="43"/>
      <c r="AR721" s="43"/>
      <c r="AS721" s="43"/>
      <c r="AT721" s="43"/>
      <c r="AU721" s="43"/>
      <c r="AV721" s="43"/>
      <c r="AW721" s="43"/>
      <c r="AX721" s="43"/>
    </row>
    <row r="722" spans="4:50" ht="13.5" customHeight="1" x14ac:dyDescent="0.3">
      <c r="D722" s="63"/>
      <c r="E722" s="63"/>
      <c r="F722" s="63"/>
      <c r="H722" s="64"/>
      <c r="AG722" s="65"/>
      <c r="AH722" s="65"/>
      <c r="AI722" s="65"/>
      <c r="AM722" s="43"/>
      <c r="AN722" s="43"/>
      <c r="AO722" s="43"/>
      <c r="AP722" s="43"/>
      <c r="AQ722" s="43"/>
      <c r="AR722" s="43"/>
      <c r="AS722" s="43"/>
      <c r="AT722" s="43"/>
      <c r="AU722" s="43"/>
      <c r="AV722" s="43"/>
      <c r="AW722" s="43"/>
      <c r="AX722" s="43"/>
    </row>
    <row r="723" spans="4:50" ht="13.5" customHeight="1" x14ac:dyDescent="0.3">
      <c r="D723" s="63"/>
      <c r="E723" s="63"/>
      <c r="F723" s="63"/>
      <c r="H723" s="64"/>
      <c r="AG723" s="65"/>
      <c r="AH723" s="65"/>
      <c r="AI723" s="65"/>
      <c r="AM723" s="43"/>
      <c r="AN723" s="43"/>
      <c r="AO723" s="43"/>
      <c r="AP723" s="43"/>
      <c r="AQ723" s="43"/>
      <c r="AR723" s="43"/>
      <c r="AS723" s="43"/>
      <c r="AT723" s="43"/>
      <c r="AU723" s="43"/>
      <c r="AV723" s="43"/>
      <c r="AW723" s="43"/>
      <c r="AX723" s="43"/>
    </row>
    <row r="724" spans="4:50" ht="13.5" customHeight="1" x14ac:dyDescent="0.3">
      <c r="D724" s="63"/>
      <c r="E724" s="63"/>
      <c r="F724" s="63"/>
      <c r="H724" s="64"/>
      <c r="AG724" s="65"/>
      <c r="AH724" s="65"/>
      <c r="AI724" s="65"/>
      <c r="AM724" s="43"/>
      <c r="AN724" s="43"/>
      <c r="AO724" s="43"/>
      <c r="AP724" s="43"/>
      <c r="AQ724" s="43"/>
      <c r="AR724" s="43"/>
      <c r="AS724" s="43"/>
      <c r="AT724" s="43"/>
      <c r="AU724" s="43"/>
      <c r="AV724" s="43"/>
      <c r="AW724" s="43"/>
      <c r="AX724" s="43"/>
    </row>
    <row r="725" spans="4:50" ht="13.5" customHeight="1" x14ac:dyDescent="0.3">
      <c r="D725" s="63"/>
      <c r="E725" s="63"/>
      <c r="F725" s="63"/>
      <c r="H725" s="64"/>
      <c r="AG725" s="65"/>
      <c r="AH725" s="65"/>
      <c r="AI725" s="65"/>
      <c r="AM725" s="43"/>
      <c r="AN725" s="43"/>
      <c r="AO725" s="43"/>
      <c r="AP725" s="43"/>
      <c r="AQ725" s="43"/>
      <c r="AR725" s="43"/>
      <c r="AS725" s="43"/>
      <c r="AT725" s="43"/>
      <c r="AU725" s="43"/>
      <c r="AV725" s="43"/>
      <c r="AW725" s="43"/>
      <c r="AX725" s="43"/>
    </row>
    <row r="726" spans="4:50" ht="13.5" customHeight="1" x14ac:dyDescent="0.3">
      <c r="D726" s="63"/>
      <c r="E726" s="63"/>
      <c r="F726" s="63"/>
      <c r="H726" s="64"/>
      <c r="AG726" s="65"/>
      <c r="AH726" s="65"/>
      <c r="AI726" s="65"/>
      <c r="AM726" s="43"/>
      <c r="AN726" s="43"/>
      <c r="AO726" s="43"/>
      <c r="AP726" s="43"/>
      <c r="AQ726" s="43"/>
      <c r="AR726" s="43"/>
      <c r="AS726" s="43"/>
      <c r="AT726" s="43"/>
      <c r="AU726" s="43"/>
      <c r="AV726" s="43"/>
      <c r="AW726" s="43"/>
      <c r="AX726" s="43"/>
    </row>
    <row r="727" spans="4:50" ht="13.5" customHeight="1" x14ac:dyDescent="0.3">
      <c r="D727" s="63"/>
      <c r="E727" s="63"/>
      <c r="F727" s="63"/>
      <c r="H727" s="64"/>
      <c r="AG727" s="65"/>
      <c r="AH727" s="65"/>
      <c r="AI727" s="65"/>
      <c r="AM727" s="43"/>
      <c r="AN727" s="43"/>
      <c r="AO727" s="43"/>
      <c r="AP727" s="43"/>
      <c r="AQ727" s="43"/>
      <c r="AR727" s="43"/>
      <c r="AS727" s="43"/>
      <c r="AT727" s="43"/>
      <c r="AU727" s="43"/>
      <c r="AV727" s="43"/>
      <c r="AW727" s="43"/>
      <c r="AX727" s="43"/>
    </row>
    <row r="728" spans="4:50" ht="13.5" customHeight="1" x14ac:dyDescent="0.3">
      <c r="D728" s="63"/>
      <c r="E728" s="63"/>
      <c r="F728" s="63"/>
      <c r="H728" s="64"/>
      <c r="AG728" s="65"/>
      <c r="AH728" s="65"/>
      <c r="AI728" s="65"/>
      <c r="AM728" s="43"/>
      <c r="AN728" s="43"/>
      <c r="AO728" s="43"/>
      <c r="AP728" s="43"/>
      <c r="AQ728" s="43"/>
      <c r="AR728" s="43"/>
      <c r="AS728" s="43"/>
      <c r="AT728" s="43"/>
      <c r="AU728" s="43"/>
      <c r="AV728" s="43"/>
      <c r="AW728" s="43"/>
      <c r="AX728" s="43"/>
    </row>
    <row r="729" spans="4:50" ht="13.5" customHeight="1" x14ac:dyDescent="0.3">
      <c r="D729" s="63"/>
      <c r="E729" s="63"/>
      <c r="F729" s="63"/>
      <c r="H729" s="64"/>
      <c r="AG729" s="65"/>
      <c r="AH729" s="65"/>
      <c r="AI729" s="65"/>
      <c r="AM729" s="43"/>
      <c r="AN729" s="43"/>
      <c r="AO729" s="43"/>
      <c r="AP729" s="43"/>
      <c r="AQ729" s="43"/>
      <c r="AR729" s="43"/>
      <c r="AS729" s="43"/>
      <c r="AT729" s="43"/>
      <c r="AU729" s="43"/>
      <c r="AV729" s="43"/>
      <c r="AW729" s="43"/>
      <c r="AX729" s="43"/>
    </row>
    <row r="730" spans="4:50" ht="13.5" customHeight="1" x14ac:dyDescent="0.3">
      <c r="D730" s="63"/>
      <c r="E730" s="63"/>
      <c r="F730" s="63"/>
      <c r="H730" s="64"/>
      <c r="AG730" s="65"/>
      <c r="AH730" s="65"/>
      <c r="AI730" s="65"/>
      <c r="AM730" s="43"/>
      <c r="AN730" s="43"/>
      <c r="AO730" s="43"/>
      <c r="AP730" s="43"/>
      <c r="AQ730" s="43"/>
      <c r="AR730" s="43"/>
      <c r="AS730" s="43"/>
      <c r="AT730" s="43"/>
      <c r="AU730" s="43"/>
      <c r="AV730" s="43"/>
      <c r="AW730" s="43"/>
      <c r="AX730" s="43"/>
    </row>
    <row r="731" spans="4:50" ht="13.5" customHeight="1" x14ac:dyDescent="0.3">
      <c r="D731" s="63"/>
      <c r="E731" s="63"/>
      <c r="F731" s="63"/>
      <c r="H731" s="64"/>
      <c r="AG731" s="65"/>
      <c r="AH731" s="65"/>
      <c r="AI731" s="65"/>
      <c r="AM731" s="43"/>
      <c r="AN731" s="43"/>
      <c r="AO731" s="43"/>
      <c r="AP731" s="43"/>
      <c r="AQ731" s="43"/>
      <c r="AR731" s="43"/>
      <c r="AS731" s="43"/>
      <c r="AT731" s="43"/>
      <c r="AU731" s="43"/>
      <c r="AV731" s="43"/>
      <c r="AW731" s="43"/>
      <c r="AX731" s="43"/>
    </row>
    <row r="732" spans="4:50" ht="13.5" customHeight="1" x14ac:dyDescent="0.3">
      <c r="D732" s="63"/>
      <c r="E732" s="63"/>
      <c r="F732" s="63"/>
      <c r="H732" s="64"/>
      <c r="AG732" s="65"/>
      <c r="AH732" s="65"/>
      <c r="AI732" s="65"/>
      <c r="AM732" s="43"/>
      <c r="AN732" s="43"/>
      <c r="AO732" s="43"/>
      <c r="AP732" s="43"/>
      <c r="AQ732" s="43"/>
      <c r="AR732" s="43"/>
      <c r="AS732" s="43"/>
      <c r="AT732" s="43"/>
      <c r="AU732" s="43"/>
      <c r="AV732" s="43"/>
      <c r="AW732" s="43"/>
      <c r="AX732" s="43"/>
    </row>
    <row r="733" spans="4:50" ht="13.5" customHeight="1" x14ac:dyDescent="0.3">
      <c r="D733" s="63"/>
      <c r="E733" s="63"/>
      <c r="F733" s="63"/>
      <c r="H733" s="64"/>
      <c r="AG733" s="65"/>
      <c r="AH733" s="65"/>
      <c r="AI733" s="65"/>
      <c r="AM733" s="43"/>
      <c r="AN733" s="43"/>
      <c r="AO733" s="43"/>
      <c r="AP733" s="43"/>
      <c r="AQ733" s="43"/>
      <c r="AR733" s="43"/>
      <c r="AS733" s="43"/>
      <c r="AT733" s="43"/>
      <c r="AU733" s="43"/>
      <c r="AV733" s="43"/>
      <c r="AW733" s="43"/>
      <c r="AX733" s="43"/>
    </row>
    <row r="734" spans="4:50" ht="13.5" customHeight="1" x14ac:dyDescent="0.3">
      <c r="D734" s="63"/>
      <c r="E734" s="63"/>
      <c r="F734" s="63"/>
      <c r="H734" s="64"/>
      <c r="AG734" s="65"/>
      <c r="AH734" s="65"/>
      <c r="AI734" s="65"/>
      <c r="AM734" s="43"/>
      <c r="AN734" s="43"/>
      <c r="AO734" s="43"/>
      <c r="AP734" s="43"/>
      <c r="AQ734" s="43"/>
      <c r="AR734" s="43"/>
      <c r="AS734" s="43"/>
      <c r="AT734" s="43"/>
      <c r="AU734" s="43"/>
      <c r="AV734" s="43"/>
      <c r="AW734" s="43"/>
      <c r="AX734" s="43"/>
    </row>
    <row r="735" spans="4:50" ht="13.5" customHeight="1" x14ac:dyDescent="0.3">
      <c r="D735" s="63"/>
      <c r="E735" s="63"/>
      <c r="F735" s="63"/>
      <c r="H735" s="64"/>
      <c r="AG735" s="65"/>
      <c r="AH735" s="65"/>
      <c r="AI735" s="65"/>
      <c r="AM735" s="43"/>
      <c r="AN735" s="43"/>
      <c r="AO735" s="43"/>
      <c r="AP735" s="43"/>
      <c r="AQ735" s="43"/>
      <c r="AR735" s="43"/>
      <c r="AS735" s="43"/>
      <c r="AT735" s="43"/>
      <c r="AU735" s="43"/>
      <c r="AV735" s="43"/>
      <c r="AW735" s="43"/>
      <c r="AX735" s="43"/>
    </row>
    <row r="736" spans="4:50" ht="13.5" customHeight="1" x14ac:dyDescent="0.3">
      <c r="D736" s="63"/>
      <c r="E736" s="63"/>
      <c r="F736" s="63"/>
      <c r="H736" s="64"/>
      <c r="AG736" s="65"/>
      <c r="AH736" s="65"/>
      <c r="AI736" s="65"/>
      <c r="AM736" s="43"/>
      <c r="AN736" s="43"/>
      <c r="AO736" s="43"/>
      <c r="AP736" s="43"/>
      <c r="AQ736" s="43"/>
      <c r="AR736" s="43"/>
      <c r="AS736" s="43"/>
      <c r="AT736" s="43"/>
      <c r="AU736" s="43"/>
      <c r="AV736" s="43"/>
      <c r="AW736" s="43"/>
      <c r="AX736" s="43"/>
    </row>
    <row r="737" spans="4:50" ht="13.5" customHeight="1" x14ac:dyDescent="0.3">
      <c r="D737" s="63"/>
      <c r="E737" s="63"/>
      <c r="F737" s="63"/>
      <c r="H737" s="64"/>
      <c r="AG737" s="65"/>
      <c r="AH737" s="65"/>
      <c r="AI737" s="65"/>
      <c r="AM737" s="43"/>
      <c r="AN737" s="43"/>
      <c r="AO737" s="43"/>
      <c r="AP737" s="43"/>
      <c r="AQ737" s="43"/>
      <c r="AR737" s="43"/>
      <c r="AS737" s="43"/>
      <c r="AT737" s="43"/>
      <c r="AU737" s="43"/>
      <c r="AV737" s="43"/>
      <c r="AW737" s="43"/>
      <c r="AX737" s="43"/>
    </row>
    <row r="738" spans="4:50" ht="13.5" customHeight="1" x14ac:dyDescent="0.3">
      <c r="D738" s="63"/>
      <c r="E738" s="63"/>
      <c r="F738" s="63"/>
      <c r="H738" s="64"/>
      <c r="AG738" s="65"/>
      <c r="AH738" s="65"/>
      <c r="AI738" s="65"/>
      <c r="AM738" s="43"/>
      <c r="AN738" s="43"/>
      <c r="AO738" s="43"/>
      <c r="AP738" s="43"/>
      <c r="AQ738" s="43"/>
      <c r="AR738" s="43"/>
      <c r="AS738" s="43"/>
      <c r="AT738" s="43"/>
      <c r="AU738" s="43"/>
      <c r="AV738" s="43"/>
      <c r="AW738" s="43"/>
      <c r="AX738" s="43"/>
    </row>
    <row r="739" spans="4:50" ht="13.5" customHeight="1" x14ac:dyDescent="0.3">
      <c r="D739" s="63"/>
      <c r="E739" s="63"/>
      <c r="F739" s="63"/>
      <c r="H739" s="64"/>
      <c r="AG739" s="65"/>
      <c r="AH739" s="65"/>
      <c r="AI739" s="65"/>
      <c r="AM739" s="43"/>
      <c r="AN739" s="43"/>
      <c r="AO739" s="43"/>
      <c r="AP739" s="43"/>
      <c r="AQ739" s="43"/>
      <c r="AR739" s="43"/>
      <c r="AS739" s="43"/>
      <c r="AT739" s="43"/>
      <c r="AU739" s="43"/>
      <c r="AV739" s="43"/>
      <c r="AW739" s="43"/>
      <c r="AX739" s="43"/>
    </row>
    <row r="740" spans="4:50" ht="13.5" customHeight="1" x14ac:dyDescent="0.3">
      <c r="D740" s="63"/>
      <c r="E740" s="63"/>
      <c r="F740" s="63"/>
      <c r="H740" s="64"/>
      <c r="AG740" s="65"/>
      <c r="AH740" s="65"/>
      <c r="AI740" s="65"/>
      <c r="AM740" s="43"/>
      <c r="AN740" s="43"/>
      <c r="AO740" s="43"/>
      <c r="AP740" s="43"/>
      <c r="AQ740" s="43"/>
      <c r="AR740" s="43"/>
      <c r="AS740" s="43"/>
      <c r="AT740" s="43"/>
      <c r="AU740" s="43"/>
      <c r="AV740" s="43"/>
      <c r="AW740" s="43"/>
      <c r="AX740" s="43"/>
    </row>
    <row r="741" spans="4:50" ht="13.5" customHeight="1" x14ac:dyDescent="0.3">
      <c r="D741" s="63"/>
      <c r="E741" s="63"/>
      <c r="F741" s="63"/>
      <c r="H741" s="64"/>
      <c r="AG741" s="65"/>
      <c r="AH741" s="65"/>
      <c r="AI741" s="65"/>
      <c r="AM741" s="43"/>
      <c r="AN741" s="43"/>
      <c r="AO741" s="43"/>
      <c r="AP741" s="43"/>
      <c r="AQ741" s="43"/>
      <c r="AR741" s="43"/>
      <c r="AS741" s="43"/>
      <c r="AT741" s="43"/>
      <c r="AU741" s="43"/>
      <c r="AV741" s="43"/>
      <c r="AW741" s="43"/>
      <c r="AX741" s="43"/>
    </row>
    <row r="742" spans="4:50" ht="13.5" customHeight="1" x14ac:dyDescent="0.3">
      <c r="D742" s="63"/>
      <c r="E742" s="63"/>
      <c r="F742" s="63"/>
      <c r="H742" s="64"/>
      <c r="AG742" s="65"/>
      <c r="AH742" s="65"/>
      <c r="AI742" s="65"/>
      <c r="AM742" s="43"/>
      <c r="AN742" s="43"/>
      <c r="AO742" s="43"/>
      <c r="AP742" s="43"/>
      <c r="AQ742" s="43"/>
      <c r="AR742" s="43"/>
      <c r="AS742" s="43"/>
      <c r="AT742" s="43"/>
      <c r="AU742" s="43"/>
      <c r="AV742" s="43"/>
      <c r="AW742" s="43"/>
      <c r="AX742" s="43"/>
    </row>
    <row r="743" spans="4:50" ht="13.5" customHeight="1" x14ac:dyDescent="0.3">
      <c r="D743" s="63"/>
      <c r="E743" s="63"/>
      <c r="F743" s="63"/>
      <c r="H743" s="64"/>
      <c r="AG743" s="65"/>
      <c r="AH743" s="65"/>
      <c r="AI743" s="65"/>
      <c r="AM743" s="43"/>
      <c r="AN743" s="43"/>
      <c r="AO743" s="43"/>
      <c r="AP743" s="43"/>
      <c r="AQ743" s="43"/>
      <c r="AR743" s="43"/>
      <c r="AS743" s="43"/>
      <c r="AT743" s="43"/>
      <c r="AU743" s="43"/>
      <c r="AV743" s="43"/>
      <c r="AW743" s="43"/>
      <c r="AX743" s="43"/>
    </row>
    <row r="744" spans="4:50" ht="13.5" customHeight="1" x14ac:dyDescent="0.3">
      <c r="D744" s="63"/>
      <c r="E744" s="63"/>
      <c r="F744" s="63"/>
      <c r="H744" s="64"/>
      <c r="AG744" s="65"/>
      <c r="AH744" s="65"/>
      <c r="AI744" s="65"/>
      <c r="AM744" s="43"/>
      <c r="AN744" s="43"/>
      <c r="AO744" s="43"/>
      <c r="AP744" s="43"/>
      <c r="AQ744" s="43"/>
      <c r="AR744" s="43"/>
      <c r="AS744" s="43"/>
      <c r="AT744" s="43"/>
      <c r="AU744" s="43"/>
      <c r="AV744" s="43"/>
      <c r="AW744" s="43"/>
      <c r="AX744" s="43"/>
    </row>
    <row r="745" spans="4:50" ht="13.5" customHeight="1" x14ac:dyDescent="0.3">
      <c r="D745" s="63"/>
      <c r="E745" s="63"/>
      <c r="F745" s="63"/>
      <c r="H745" s="64"/>
      <c r="AG745" s="65"/>
      <c r="AH745" s="65"/>
      <c r="AI745" s="65"/>
      <c r="AM745" s="43"/>
      <c r="AN745" s="43"/>
      <c r="AO745" s="43"/>
      <c r="AP745" s="43"/>
      <c r="AQ745" s="43"/>
      <c r="AR745" s="43"/>
      <c r="AS745" s="43"/>
      <c r="AT745" s="43"/>
      <c r="AU745" s="43"/>
      <c r="AV745" s="43"/>
      <c r="AW745" s="43"/>
      <c r="AX745" s="43"/>
    </row>
    <row r="746" spans="4:50" ht="13.5" customHeight="1" x14ac:dyDescent="0.3">
      <c r="D746" s="63"/>
      <c r="E746" s="63"/>
      <c r="F746" s="63"/>
      <c r="H746" s="64"/>
      <c r="AG746" s="65"/>
      <c r="AH746" s="65"/>
      <c r="AI746" s="65"/>
      <c r="AM746" s="43"/>
      <c r="AN746" s="43"/>
      <c r="AO746" s="43"/>
      <c r="AP746" s="43"/>
      <c r="AQ746" s="43"/>
      <c r="AR746" s="43"/>
      <c r="AS746" s="43"/>
      <c r="AT746" s="43"/>
      <c r="AU746" s="43"/>
      <c r="AV746" s="43"/>
      <c r="AW746" s="43"/>
      <c r="AX746" s="43"/>
    </row>
    <row r="747" spans="4:50" ht="13.5" customHeight="1" x14ac:dyDescent="0.3">
      <c r="D747" s="63"/>
      <c r="E747" s="63"/>
      <c r="F747" s="63"/>
      <c r="H747" s="64"/>
      <c r="AG747" s="65"/>
      <c r="AH747" s="65"/>
      <c r="AI747" s="65"/>
      <c r="AM747" s="43"/>
      <c r="AN747" s="43"/>
      <c r="AO747" s="43"/>
      <c r="AP747" s="43"/>
      <c r="AQ747" s="43"/>
      <c r="AR747" s="43"/>
      <c r="AS747" s="43"/>
      <c r="AT747" s="43"/>
      <c r="AU747" s="43"/>
      <c r="AV747" s="43"/>
      <c r="AW747" s="43"/>
      <c r="AX747" s="43"/>
    </row>
    <row r="748" spans="4:50" ht="13.5" customHeight="1" x14ac:dyDescent="0.3">
      <c r="D748" s="63"/>
      <c r="E748" s="63"/>
      <c r="F748" s="63"/>
      <c r="H748" s="64"/>
      <c r="AG748" s="65"/>
      <c r="AH748" s="65"/>
      <c r="AI748" s="65"/>
      <c r="AM748" s="43"/>
      <c r="AN748" s="43"/>
      <c r="AO748" s="43"/>
      <c r="AP748" s="43"/>
      <c r="AQ748" s="43"/>
      <c r="AR748" s="43"/>
      <c r="AS748" s="43"/>
      <c r="AT748" s="43"/>
      <c r="AU748" s="43"/>
      <c r="AV748" s="43"/>
      <c r="AW748" s="43"/>
      <c r="AX748" s="43"/>
    </row>
    <row r="749" spans="4:50" ht="13.5" customHeight="1" x14ac:dyDescent="0.3">
      <c r="D749" s="63"/>
      <c r="E749" s="63"/>
      <c r="F749" s="63"/>
      <c r="H749" s="64"/>
      <c r="AG749" s="65"/>
      <c r="AH749" s="65"/>
      <c r="AI749" s="65"/>
      <c r="AM749" s="43"/>
      <c r="AN749" s="43"/>
      <c r="AO749" s="43"/>
      <c r="AP749" s="43"/>
      <c r="AQ749" s="43"/>
      <c r="AR749" s="43"/>
      <c r="AS749" s="43"/>
      <c r="AT749" s="43"/>
      <c r="AU749" s="43"/>
      <c r="AV749" s="43"/>
      <c r="AW749" s="43"/>
      <c r="AX749" s="43"/>
    </row>
    <row r="750" spans="4:50" ht="13.5" customHeight="1" x14ac:dyDescent="0.3">
      <c r="D750" s="63"/>
      <c r="E750" s="63"/>
      <c r="F750" s="63"/>
      <c r="H750" s="64"/>
      <c r="AG750" s="65"/>
      <c r="AH750" s="65"/>
      <c r="AI750" s="65"/>
      <c r="AM750" s="43"/>
      <c r="AN750" s="43"/>
      <c r="AO750" s="43"/>
      <c r="AP750" s="43"/>
      <c r="AQ750" s="43"/>
      <c r="AR750" s="43"/>
      <c r="AS750" s="43"/>
      <c r="AT750" s="43"/>
      <c r="AU750" s="43"/>
      <c r="AV750" s="43"/>
      <c r="AW750" s="43"/>
      <c r="AX750" s="43"/>
    </row>
    <row r="751" spans="4:50" ht="13.5" customHeight="1" x14ac:dyDescent="0.3">
      <c r="D751" s="63"/>
      <c r="E751" s="63"/>
      <c r="F751" s="63"/>
      <c r="H751" s="64"/>
      <c r="AG751" s="65"/>
      <c r="AH751" s="65"/>
      <c r="AI751" s="65"/>
      <c r="AM751" s="43"/>
      <c r="AN751" s="43"/>
      <c r="AO751" s="43"/>
      <c r="AP751" s="43"/>
      <c r="AQ751" s="43"/>
      <c r="AR751" s="43"/>
      <c r="AS751" s="43"/>
      <c r="AT751" s="43"/>
      <c r="AU751" s="43"/>
      <c r="AV751" s="43"/>
      <c r="AW751" s="43"/>
      <c r="AX751" s="43"/>
    </row>
    <row r="752" spans="4:50" ht="13.5" customHeight="1" x14ac:dyDescent="0.3">
      <c r="D752" s="63"/>
      <c r="E752" s="63"/>
      <c r="F752" s="63"/>
      <c r="H752" s="64"/>
      <c r="AG752" s="65"/>
      <c r="AH752" s="65"/>
      <c r="AI752" s="65"/>
      <c r="AM752" s="43"/>
      <c r="AN752" s="43"/>
      <c r="AO752" s="43"/>
      <c r="AP752" s="43"/>
      <c r="AQ752" s="43"/>
      <c r="AR752" s="43"/>
      <c r="AS752" s="43"/>
      <c r="AT752" s="43"/>
      <c r="AU752" s="43"/>
      <c r="AV752" s="43"/>
      <c r="AW752" s="43"/>
      <c r="AX752" s="43"/>
    </row>
    <row r="753" spans="4:50" ht="13.5" customHeight="1" x14ac:dyDescent="0.3">
      <c r="D753" s="63"/>
      <c r="E753" s="63"/>
      <c r="F753" s="63"/>
      <c r="H753" s="64"/>
      <c r="AG753" s="65"/>
      <c r="AH753" s="65"/>
      <c r="AI753" s="65"/>
      <c r="AM753" s="43"/>
      <c r="AN753" s="43"/>
      <c r="AO753" s="43"/>
      <c r="AP753" s="43"/>
      <c r="AQ753" s="43"/>
      <c r="AR753" s="43"/>
      <c r="AS753" s="43"/>
      <c r="AT753" s="43"/>
      <c r="AU753" s="43"/>
      <c r="AV753" s="43"/>
      <c r="AW753" s="43"/>
      <c r="AX753" s="43"/>
    </row>
    <row r="754" spans="4:50" ht="13.5" customHeight="1" x14ac:dyDescent="0.3">
      <c r="D754" s="63"/>
      <c r="E754" s="63"/>
      <c r="F754" s="63"/>
      <c r="H754" s="64"/>
      <c r="AG754" s="65"/>
      <c r="AH754" s="65"/>
      <c r="AI754" s="65"/>
      <c r="AM754" s="43"/>
      <c r="AN754" s="43"/>
      <c r="AO754" s="43"/>
      <c r="AP754" s="43"/>
      <c r="AQ754" s="43"/>
      <c r="AR754" s="43"/>
      <c r="AS754" s="43"/>
      <c r="AT754" s="43"/>
      <c r="AU754" s="43"/>
      <c r="AV754" s="43"/>
      <c r="AW754" s="43"/>
      <c r="AX754" s="43"/>
    </row>
    <row r="755" spans="4:50" ht="13.5" customHeight="1" x14ac:dyDescent="0.3">
      <c r="D755" s="63"/>
      <c r="E755" s="63"/>
      <c r="F755" s="63"/>
      <c r="H755" s="64"/>
      <c r="AG755" s="65"/>
      <c r="AH755" s="65"/>
      <c r="AI755" s="65"/>
      <c r="AM755" s="43"/>
      <c r="AN755" s="43"/>
      <c r="AO755" s="43"/>
      <c r="AP755" s="43"/>
      <c r="AQ755" s="43"/>
      <c r="AR755" s="43"/>
      <c r="AS755" s="43"/>
      <c r="AT755" s="43"/>
      <c r="AU755" s="43"/>
      <c r="AV755" s="43"/>
      <c r="AW755" s="43"/>
      <c r="AX755" s="43"/>
    </row>
    <row r="756" spans="4:50" ht="13.5" customHeight="1" x14ac:dyDescent="0.3">
      <c r="D756" s="63"/>
      <c r="E756" s="63"/>
      <c r="F756" s="63"/>
      <c r="H756" s="64"/>
      <c r="AG756" s="65"/>
      <c r="AH756" s="65"/>
      <c r="AI756" s="65"/>
      <c r="AM756" s="43"/>
      <c r="AN756" s="43"/>
      <c r="AO756" s="43"/>
      <c r="AP756" s="43"/>
      <c r="AQ756" s="43"/>
      <c r="AR756" s="43"/>
      <c r="AS756" s="43"/>
      <c r="AT756" s="43"/>
      <c r="AU756" s="43"/>
      <c r="AV756" s="43"/>
      <c r="AW756" s="43"/>
      <c r="AX756" s="43"/>
    </row>
    <row r="757" spans="4:50" ht="13.5" customHeight="1" x14ac:dyDescent="0.3">
      <c r="D757" s="63"/>
      <c r="E757" s="63"/>
      <c r="F757" s="63"/>
      <c r="H757" s="64"/>
      <c r="AG757" s="65"/>
      <c r="AH757" s="65"/>
      <c r="AI757" s="65"/>
      <c r="AM757" s="43"/>
      <c r="AN757" s="43"/>
      <c r="AO757" s="43"/>
      <c r="AP757" s="43"/>
      <c r="AQ757" s="43"/>
      <c r="AR757" s="43"/>
      <c r="AS757" s="43"/>
      <c r="AT757" s="43"/>
      <c r="AU757" s="43"/>
      <c r="AV757" s="43"/>
      <c r="AW757" s="43"/>
      <c r="AX757" s="43"/>
    </row>
    <row r="758" spans="4:50" ht="13.5" customHeight="1" x14ac:dyDescent="0.3">
      <c r="D758" s="63"/>
      <c r="E758" s="63"/>
      <c r="F758" s="63"/>
      <c r="H758" s="64"/>
      <c r="AG758" s="65"/>
      <c r="AH758" s="65"/>
      <c r="AI758" s="65"/>
      <c r="AM758" s="43"/>
      <c r="AN758" s="43"/>
      <c r="AO758" s="43"/>
      <c r="AP758" s="43"/>
      <c r="AQ758" s="43"/>
      <c r="AR758" s="43"/>
      <c r="AS758" s="43"/>
      <c r="AT758" s="43"/>
      <c r="AU758" s="43"/>
      <c r="AV758" s="43"/>
      <c r="AW758" s="43"/>
      <c r="AX758" s="43"/>
    </row>
    <row r="759" spans="4:50" ht="13.5" customHeight="1" x14ac:dyDescent="0.3">
      <c r="D759" s="63"/>
      <c r="E759" s="63"/>
      <c r="F759" s="63"/>
      <c r="H759" s="64"/>
      <c r="AG759" s="65"/>
      <c r="AH759" s="65"/>
      <c r="AI759" s="65"/>
      <c r="AM759" s="43"/>
      <c r="AN759" s="43"/>
      <c r="AO759" s="43"/>
      <c r="AP759" s="43"/>
      <c r="AQ759" s="43"/>
      <c r="AR759" s="43"/>
      <c r="AS759" s="43"/>
      <c r="AT759" s="43"/>
      <c r="AU759" s="43"/>
      <c r="AV759" s="43"/>
      <c r="AW759" s="43"/>
      <c r="AX759" s="43"/>
    </row>
    <row r="760" spans="4:50" ht="13.5" customHeight="1" x14ac:dyDescent="0.3">
      <c r="D760" s="63"/>
      <c r="E760" s="63"/>
      <c r="F760" s="63"/>
      <c r="H760" s="64"/>
      <c r="AG760" s="65"/>
      <c r="AH760" s="65"/>
      <c r="AI760" s="65"/>
      <c r="AM760" s="43"/>
      <c r="AN760" s="43"/>
      <c r="AO760" s="43"/>
      <c r="AP760" s="43"/>
      <c r="AQ760" s="43"/>
      <c r="AR760" s="43"/>
      <c r="AS760" s="43"/>
      <c r="AT760" s="43"/>
      <c r="AU760" s="43"/>
      <c r="AV760" s="43"/>
      <c r="AW760" s="43"/>
      <c r="AX760" s="43"/>
    </row>
    <row r="761" spans="4:50" ht="13.5" customHeight="1" x14ac:dyDescent="0.3">
      <c r="D761" s="63"/>
      <c r="E761" s="63"/>
      <c r="F761" s="63"/>
      <c r="H761" s="64"/>
      <c r="AG761" s="65"/>
      <c r="AH761" s="65"/>
      <c r="AI761" s="65"/>
      <c r="AM761" s="43"/>
      <c r="AN761" s="43"/>
      <c r="AO761" s="43"/>
      <c r="AP761" s="43"/>
      <c r="AQ761" s="43"/>
      <c r="AR761" s="43"/>
      <c r="AS761" s="43"/>
      <c r="AT761" s="43"/>
      <c r="AU761" s="43"/>
      <c r="AV761" s="43"/>
      <c r="AW761" s="43"/>
      <c r="AX761" s="43"/>
    </row>
    <row r="762" spans="4:50" ht="13.5" customHeight="1" x14ac:dyDescent="0.3">
      <c r="D762" s="63"/>
      <c r="E762" s="63"/>
      <c r="F762" s="63"/>
      <c r="H762" s="64"/>
      <c r="AG762" s="65"/>
      <c r="AH762" s="65"/>
      <c r="AI762" s="65"/>
      <c r="AM762" s="43"/>
      <c r="AN762" s="43"/>
      <c r="AO762" s="43"/>
      <c r="AP762" s="43"/>
      <c r="AQ762" s="43"/>
      <c r="AR762" s="43"/>
      <c r="AS762" s="43"/>
      <c r="AT762" s="43"/>
      <c r="AU762" s="43"/>
      <c r="AV762" s="43"/>
      <c r="AW762" s="43"/>
      <c r="AX762" s="43"/>
    </row>
    <row r="763" spans="4:50" ht="13.5" customHeight="1" x14ac:dyDescent="0.3">
      <c r="D763" s="63"/>
      <c r="E763" s="63"/>
      <c r="F763" s="63"/>
      <c r="H763" s="64"/>
      <c r="AG763" s="65"/>
      <c r="AH763" s="65"/>
      <c r="AI763" s="65"/>
      <c r="AM763" s="43"/>
      <c r="AN763" s="43"/>
      <c r="AO763" s="43"/>
      <c r="AP763" s="43"/>
      <c r="AQ763" s="43"/>
      <c r="AR763" s="43"/>
      <c r="AS763" s="43"/>
      <c r="AT763" s="43"/>
      <c r="AU763" s="43"/>
      <c r="AV763" s="43"/>
      <c r="AW763" s="43"/>
      <c r="AX763" s="43"/>
    </row>
    <row r="764" spans="4:50" ht="13.5" customHeight="1" x14ac:dyDescent="0.3">
      <c r="D764" s="63"/>
      <c r="E764" s="63"/>
      <c r="F764" s="63"/>
      <c r="H764" s="64"/>
      <c r="AG764" s="65"/>
      <c r="AH764" s="65"/>
      <c r="AI764" s="65"/>
      <c r="AM764" s="43"/>
      <c r="AN764" s="43"/>
      <c r="AO764" s="43"/>
      <c r="AP764" s="43"/>
      <c r="AQ764" s="43"/>
      <c r="AR764" s="43"/>
      <c r="AS764" s="43"/>
      <c r="AT764" s="43"/>
      <c r="AU764" s="43"/>
      <c r="AV764" s="43"/>
      <c r="AW764" s="43"/>
      <c r="AX764" s="43"/>
    </row>
    <row r="765" spans="4:50" ht="13.5" customHeight="1" x14ac:dyDescent="0.3">
      <c r="D765" s="63"/>
      <c r="E765" s="63"/>
      <c r="F765" s="63"/>
      <c r="H765" s="64"/>
      <c r="AG765" s="65"/>
      <c r="AH765" s="65"/>
      <c r="AI765" s="65"/>
      <c r="AM765" s="43"/>
      <c r="AN765" s="43"/>
      <c r="AO765" s="43"/>
      <c r="AP765" s="43"/>
      <c r="AQ765" s="43"/>
      <c r="AR765" s="43"/>
      <c r="AS765" s="43"/>
      <c r="AT765" s="43"/>
      <c r="AU765" s="43"/>
      <c r="AV765" s="43"/>
      <c r="AW765" s="43"/>
      <c r="AX765" s="43"/>
    </row>
    <row r="766" spans="4:50" ht="13.5" customHeight="1" x14ac:dyDescent="0.3">
      <c r="D766" s="63"/>
      <c r="E766" s="63"/>
      <c r="F766" s="63"/>
      <c r="H766" s="64"/>
      <c r="AG766" s="65"/>
      <c r="AH766" s="65"/>
      <c r="AI766" s="65"/>
      <c r="AM766" s="43"/>
      <c r="AN766" s="43"/>
      <c r="AO766" s="43"/>
      <c r="AP766" s="43"/>
      <c r="AQ766" s="43"/>
      <c r="AR766" s="43"/>
      <c r="AS766" s="43"/>
      <c r="AT766" s="43"/>
      <c r="AU766" s="43"/>
      <c r="AV766" s="43"/>
      <c r="AW766" s="43"/>
      <c r="AX766" s="43"/>
    </row>
    <row r="767" spans="4:50" ht="13.5" customHeight="1" x14ac:dyDescent="0.3">
      <c r="D767" s="63"/>
      <c r="E767" s="63"/>
      <c r="F767" s="63"/>
      <c r="H767" s="64"/>
      <c r="AG767" s="65"/>
      <c r="AH767" s="65"/>
      <c r="AI767" s="65"/>
      <c r="AM767" s="43"/>
      <c r="AN767" s="43"/>
      <c r="AO767" s="43"/>
      <c r="AP767" s="43"/>
      <c r="AQ767" s="43"/>
      <c r="AR767" s="43"/>
      <c r="AS767" s="43"/>
      <c r="AT767" s="43"/>
      <c r="AU767" s="43"/>
      <c r="AV767" s="43"/>
      <c r="AW767" s="43"/>
      <c r="AX767" s="43"/>
    </row>
    <row r="768" spans="4:50" ht="13.5" customHeight="1" x14ac:dyDescent="0.3">
      <c r="D768" s="63"/>
      <c r="E768" s="63"/>
      <c r="F768" s="63"/>
      <c r="H768" s="64"/>
      <c r="AG768" s="65"/>
      <c r="AH768" s="65"/>
      <c r="AI768" s="65"/>
      <c r="AM768" s="43"/>
      <c r="AN768" s="43"/>
      <c r="AO768" s="43"/>
      <c r="AP768" s="43"/>
      <c r="AQ768" s="43"/>
      <c r="AR768" s="43"/>
      <c r="AS768" s="43"/>
      <c r="AT768" s="43"/>
      <c r="AU768" s="43"/>
      <c r="AV768" s="43"/>
      <c r="AW768" s="43"/>
      <c r="AX768" s="43"/>
    </row>
    <row r="769" spans="4:50" ht="13.5" customHeight="1" x14ac:dyDescent="0.3">
      <c r="D769" s="63"/>
      <c r="E769" s="63"/>
      <c r="F769" s="63"/>
      <c r="H769" s="64"/>
      <c r="AG769" s="65"/>
      <c r="AH769" s="65"/>
      <c r="AI769" s="65"/>
      <c r="AM769" s="43"/>
      <c r="AN769" s="43"/>
      <c r="AO769" s="43"/>
      <c r="AP769" s="43"/>
      <c r="AQ769" s="43"/>
      <c r="AR769" s="43"/>
      <c r="AS769" s="43"/>
      <c r="AT769" s="43"/>
      <c r="AU769" s="43"/>
      <c r="AV769" s="43"/>
      <c r="AW769" s="43"/>
      <c r="AX769" s="43"/>
    </row>
    <row r="770" spans="4:50" ht="13.5" customHeight="1" x14ac:dyDescent="0.3">
      <c r="D770" s="63"/>
      <c r="E770" s="63"/>
      <c r="F770" s="63"/>
      <c r="H770" s="64"/>
      <c r="AG770" s="65"/>
      <c r="AH770" s="65"/>
      <c r="AI770" s="65"/>
      <c r="AM770" s="43"/>
      <c r="AN770" s="43"/>
      <c r="AO770" s="43"/>
      <c r="AP770" s="43"/>
      <c r="AQ770" s="43"/>
      <c r="AR770" s="43"/>
      <c r="AS770" s="43"/>
      <c r="AT770" s="43"/>
      <c r="AU770" s="43"/>
      <c r="AV770" s="43"/>
      <c r="AW770" s="43"/>
      <c r="AX770" s="43"/>
    </row>
    <row r="771" spans="4:50" ht="13.5" customHeight="1" x14ac:dyDescent="0.3">
      <c r="D771" s="63"/>
      <c r="E771" s="63"/>
      <c r="F771" s="63"/>
      <c r="H771" s="64"/>
      <c r="AG771" s="65"/>
      <c r="AH771" s="65"/>
      <c r="AI771" s="65"/>
      <c r="AM771" s="43"/>
      <c r="AN771" s="43"/>
      <c r="AO771" s="43"/>
      <c r="AP771" s="43"/>
      <c r="AQ771" s="43"/>
      <c r="AR771" s="43"/>
      <c r="AS771" s="43"/>
      <c r="AT771" s="43"/>
      <c r="AU771" s="43"/>
      <c r="AV771" s="43"/>
      <c r="AW771" s="43"/>
      <c r="AX771" s="43"/>
    </row>
    <row r="772" spans="4:50" ht="13.5" customHeight="1" x14ac:dyDescent="0.3">
      <c r="D772" s="63"/>
      <c r="E772" s="63"/>
      <c r="F772" s="63"/>
      <c r="H772" s="64"/>
      <c r="AG772" s="65"/>
      <c r="AH772" s="65"/>
      <c r="AI772" s="65"/>
      <c r="AM772" s="43"/>
      <c r="AN772" s="43"/>
      <c r="AO772" s="43"/>
      <c r="AP772" s="43"/>
      <c r="AQ772" s="43"/>
      <c r="AR772" s="43"/>
      <c r="AS772" s="43"/>
      <c r="AT772" s="43"/>
      <c r="AU772" s="43"/>
      <c r="AV772" s="43"/>
      <c r="AW772" s="43"/>
      <c r="AX772" s="43"/>
    </row>
    <row r="773" spans="4:50" ht="13.5" customHeight="1" x14ac:dyDescent="0.3">
      <c r="D773" s="63"/>
      <c r="E773" s="63"/>
      <c r="F773" s="63"/>
      <c r="H773" s="64"/>
      <c r="AG773" s="65"/>
      <c r="AH773" s="65"/>
      <c r="AI773" s="65"/>
      <c r="AM773" s="43"/>
      <c r="AN773" s="43"/>
      <c r="AO773" s="43"/>
      <c r="AP773" s="43"/>
      <c r="AQ773" s="43"/>
      <c r="AR773" s="43"/>
      <c r="AS773" s="43"/>
      <c r="AT773" s="43"/>
      <c r="AU773" s="43"/>
      <c r="AV773" s="43"/>
      <c r="AW773" s="43"/>
      <c r="AX773" s="43"/>
    </row>
    <row r="774" spans="4:50" ht="13.5" customHeight="1" x14ac:dyDescent="0.3">
      <c r="D774" s="63"/>
      <c r="E774" s="63"/>
      <c r="F774" s="63"/>
      <c r="H774" s="64"/>
      <c r="AG774" s="65"/>
      <c r="AH774" s="65"/>
      <c r="AI774" s="65"/>
      <c r="AM774" s="43"/>
      <c r="AN774" s="43"/>
      <c r="AO774" s="43"/>
      <c r="AP774" s="43"/>
      <c r="AQ774" s="43"/>
      <c r="AR774" s="43"/>
      <c r="AS774" s="43"/>
      <c r="AT774" s="43"/>
      <c r="AU774" s="43"/>
      <c r="AV774" s="43"/>
      <c r="AW774" s="43"/>
      <c r="AX774" s="43"/>
    </row>
    <row r="775" spans="4:50" ht="13.5" customHeight="1" x14ac:dyDescent="0.3">
      <c r="D775" s="63"/>
      <c r="E775" s="63"/>
      <c r="F775" s="63"/>
      <c r="H775" s="64"/>
      <c r="AG775" s="65"/>
      <c r="AH775" s="65"/>
      <c r="AI775" s="65"/>
      <c r="AM775" s="43"/>
      <c r="AN775" s="43"/>
      <c r="AO775" s="43"/>
      <c r="AP775" s="43"/>
      <c r="AQ775" s="43"/>
      <c r="AR775" s="43"/>
      <c r="AS775" s="43"/>
      <c r="AT775" s="43"/>
      <c r="AU775" s="43"/>
      <c r="AV775" s="43"/>
      <c r="AW775" s="43"/>
      <c r="AX775" s="43"/>
    </row>
    <row r="776" spans="4:50" ht="13.5" customHeight="1" x14ac:dyDescent="0.3">
      <c r="D776" s="63"/>
      <c r="E776" s="63"/>
      <c r="F776" s="63"/>
      <c r="H776" s="64"/>
      <c r="AG776" s="65"/>
      <c r="AH776" s="65"/>
      <c r="AI776" s="65"/>
      <c r="AM776" s="43"/>
      <c r="AN776" s="43"/>
      <c r="AO776" s="43"/>
      <c r="AP776" s="43"/>
      <c r="AQ776" s="43"/>
      <c r="AR776" s="43"/>
      <c r="AS776" s="43"/>
      <c r="AT776" s="43"/>
      <c r="AU776" s="43"/>
      <c r="AV776" s="43"/>
      <c r="AW776" s="43"/>
      <c r="AX776" s="43"/>
    </row>
    <row r="777" spans="4:50" ht="13.5" customHeight="1" x14ac:dyDescent="0.3">
      <c r="D777" s="63"/>
      <c r="E777" s="63"/>
      <c r="F777" s="63"/>
      <c r="H777" s="64"/>
      <c r="AG777" s="65"/>
      <c r="AH777" s="65"/>
      <c r="AI777" s="65"/>
      <c r="AM777" s="43"/>
      <c r="AN777" s="43"/>
      <c r="AO777" s="43"/>
      <c r="AP777" s="43"/>
      <c r="AQ777" s="43"/>
      <c r="AR777" s="43"/>
      <c r="AS777" s="43"/>
      <c r="AT777" s="43"/>
      <c r="AU777" s="43"/>
      <c r="AV777" s="43"/>
      <c r="AW777" s="43"/>
      <c r="AX777" s="43"/>
    </row>
    <row r="778" spans="4:50" ht="13.5" customHeight="1" x14ac:dyDescent="0.3">
      <c r="D778" s="63"/>
      <c r="E778" s="63"/>
      <c r="F778" s="63"/>
      <c r="H778" s="64"/>
      <c r="AG778" s="65"/>
      <c r="AH778" s="65"/>
      <c r="AI778" s="65"/>
      <c r="AM778" s="43"/>
      <c r="AN778" s="43"/>
      <c r="AO778" s="43"/>
      <c r="AP778" s="43"/>
      <c r="AQ778" s="43"/>
      <c r="AR778" s="43"/>
      <c r="AS778" s="43"/>
      <c r="AT778" s="43"/>
      <c r="AU778" s="43"/>
      <c r="AV778" s="43"/>
      <c r="AW778" s="43"/>
      <c r="AX778" s="43"/>
    </row>
    <row r="779" spans="4:50" ht="13.5" customHeight="1" x14ac:dyDescent="0.3">
      <c r="D779" s="63"/>
      <c r="E779" s="63"/>
      <c r="F779" s="63"/>
      <c r="H779" s="64"/>
      <c r="AG779" s="65"/>
      <c r="AH779" s="65"/>
      <c r="AI779" s="65"/>
      <c r="AM779" s="43"/>
      <c r="AN779" s="43"/>
      <c r="AO779" s="43"/>
      <c r="AP779" s="43"/>
      <c r="AQ779" s="43"/>
      <c r="AR779" s="43"/>
      <c r="AS779" s="43"/>
      <c r="AT779" s="43"/>
      <c r="AU779" s="43"/>
      <c r="AV779" s="43"/>
      <c r="AW779" s="43"/>
      <c r="AX779" s="43"/>
    </row>
    <row r="780" spans="4:50" ht="13.5" customHeight="1" x14ac:dyDescent="0.3">
      <c r="D780" s="63"/>
      <c r="E780" s="63"/>
      <c r="F780" s="63"/>
      <c r="H780" s="64"/>
      <c r="AG780" s="65"/>
      <c r="AH780" s="65"/>
      <c r="AI780" s="65"/>
      <c r="AM780" s="43"/>
      <c r="AN780" s="43"/>
      <c r="AO780" s="43"/>
      <c r="AP780" s="43"/>
      <c r="AQ780" s="43"/>
      <c r="AR780" s="43"/>
      <c r="AS780" s="43"/>
      <c r="AT780" s="43"/>
      <c r="AU780" s="43"/>
      <c r="AV780" s="43"/>
      <c r="AW780" s="43"/>
      <c r="AX780" s="43"/>
    </row>
    <row r="781" spans="4:50" ht="13.5" customHeight="1" x14ac:dyDescent="0.3">
      <c r="D781" s="63"/>
      <c r="E781" s="63"/>
      <c r="F781" s="63"/>
      <c r="H781" s="64"/>
      <c r="AG781" s="65"/>
      <c r="AH781" s="65"/>
      <c r="AI781" s="65"/>
      <c r="AM781" s="43"/>
      <c r="AN781" s="43"/>
      <c r="AO781" s="43"/>
      <c r="AP781" s="43"/>
      <c r="AQ781" s="43"/>
      <c r="AR781" s="43"/>
      <c r="AS781" s="43"/>
      <c r="AT781" s="43"/>
      <c r="AU781" s="43"/>
      <c r="AV781" s="43"/>
      <c r="AW781" s="43"/>
      <c r="AX781" s="43"/>
    </row>
    <row r="782" spans="4:50" ht="13.5" customHeight="1" x14ac:dyDescent="0.3">
      <c r="D782" s="63"/>
      <c r="E782" s="63"/>
      <c r="F782" s="63"/>
      <c r="H782" s="64"/>
      <c r="AG782" s="65"/>
      <c r="AH782" s="65"/>
      <c r="AI782" s="65"/>
      <c r="AM782" s="43"/>
      <c r="AN782" s="43"/>
      <c r="AO782" s="43"/>
      <c r="AP782" s="43"/>
      <c r="AQ782" s="43"/>
      <c r="AR782" s="43"/>
      <c r="AS782" s="43"/>
      <c r="AT782" s="43"/>
      <c r="AU782" s="43"/>
      <c r="AV782" s="43"/>
      <c r="AW782" s="43"/>
      <c r="AX782" s="43"/>
    </row>
    <row r="783" spans="4:50" ht="13.5" customHeight="1" x14ac:dyDescent="0.3">
      <c r="D783" s="63"/>
      <c r="E783" s="63"/>
      <c r="F783" s="63"/>
      <c r="H783" s="64"/>
      <c r="AG783" s="65"/>
      <c r="AH783" s="65"/>
      <c r="AI783" s="65"/>
      <c r="AM783" s="43"/>
      <c r="AN783" s="43"/>
      <c r="AO783" s="43"/>
      <c r="AP783" s="43"/>
      <c r="AQ783" s="43"/>
      <c r="AR783" s="43"/>
      <c r="AS783" s="43"/>
      <c r="AT783" s="43"/>
      <c r="AU783" s="43"/>
      <c r="AV783" s="43"/>
      <c r="AW783" s="43"/>
      <c r="AX783" s="43"/>
    </row>
    <row r="784" spans="4:50" ht="13.5" customHeight="1" x14ac:dyDescent="0.3">
      <c r="D784" s="63"/>
      <c r="E784" s="63"/>
      <c r="F784" s="63"/>
      <c r="H784" s="64"/>
      <c r="AG784" s="65"/>
      <c r="AH784" s="65"/>
      <c r="AI784" s="65"/>
      <c r="AM784" s="43"/>
      <c r="AN784" s="43"/>
      <c r="AO784" s="43"/>
      <c r="AP784" s="43"/>
      <c r="AQ784" s="43"/>
      <c r="AR784" s="43"/>
      <c r="AS784" s="43"/>
      <c r="AT784" s="43"/>
      <c r="AU784" s="43"/>
      <c r="AV784" s="43"/>
      <c r="AW784" s="43"/>
      <c r="AX784" s="43"/>
    </row>
    <row r="785" spans="4:50" ht="13.5" customHeight="1" x14ac:dyDescent="0.3">
      <c r="D785" s="63"/>
      <c r="E785" s="63"/>
      <c r="F785" s="63"/>
      <c r="H785" s="64"/>
      <c r="AG785" s="65"/>
      <c r="AH785" s="65"/>
      <c r="AI785" s="65"/>
      <c r="AM785" s="43"/>
      <c r="AN785" s="43"/>
      <c r="AO785" s="43"/>
      <c r="AP785" s="43"/>
      <c r="AQ785" s="43"/>
      <c r="AR785" s="43"/>
      <c r="AS785" s="43"/>
      <c r="AT785" s="43"/>
      <c r="AU785" s="43"/>
      <c r="AV785" s="43"/>
      <c r="AW785" s="43"/>
      <c r="AX785" s="43"/>
    </row>
    <row r="786" spans="4:50" ht="13.5" customHeight="1" x14ac:dyDescent="0.3">
      <c r="D786" s="63"/>
      <c r="E786" s="63"/>
      <c r="F786" s="63"/>
      <c r="H786" s="64"/>
      <c r="AG786" s="65"/>
      <c r="AH786" s="65"/>
      <c r="AI786" s="65"/>
      <c r="AM786" s="43"/>
      <c r="AN786" s="43"/>
      <c r="AO786" s="43"/>
      <c r="AP786" s="43"/>
      <c r="AQ786" s="43"/>
      <c r="AR786" s="43"/>
      <c r="AS786" s="43"/>
      <c r="AT786" s="43"/>
      <c r="AU786" s="43"/>
      <c r="AV786" s="43"/>
      <c r="AW786" s="43"/>
      <c r="AX786" s="43"/>
    </row>
    <row r="787" spans="4:50" ht="13.5" customHeight="1" x14ac:dyDescent="0.3">
      <c r="D787" s="63"/>
      <c r="E787" s="63"/>
      <c r="F787" s="63"/>
      <c r="H787" s="64"/>
      <c r="AG787" s="65"/>
      <c r="AH787" s="65"/>
      <c r="AI787" s="65"/>
      <c r="AM787" s="43"/>
      <c r="AN787" s="43"/>
      <c r="AO787" s="43"/>
      <c r="AP787" s="43"/>
      <c r="AQ787" s="43"/>
      <c r="AR787" s="43"/>
      <c r="AS787" s="43"/>
      <c r="AT787" s="43"/>
      <c r="AU787" s="43"/>
      <c r="AV787" s="43"/>
      <c r="AW787" s="43"/>
      <c r="AX787" s="43"/>
    </row>
    <row r="788" spans="4:50" ht="13.5" customHeight="1" x14ac:dyDescent="0.3">
      <c r="D788" s="63"/>
      <c r="E788" s="63"/>
      <c r="F788" s="63"/>
      <c r="H788" s="64"/>
      <c r="AG788" s="65"/>
      <c r="AH788" s="65"/>
      <c r="AI788" s="65"/>
      <c r="AM788" s="43"/>
      <c r="AN788" s="43"/>
      <c r="AO788" s="43"/>
      <c r="AP788" s="43"/>
      <c r="AQ788" s="43"/>
      <c r="AR788" s="43"/>
      <c r="AS788" s="43"/>
      <c r="AT788" s="43"/>
      <c r="AU788" s="43"/>
      <c r="AV788" s="43"/>
      <c r="AW788" s="43"/>
      <c r="AX788" s="43"/>
    </row>
    <row r="789" spans="4:50" ht="13.5" customHeight="1" x14ac:dyDescent="0.3">
      <c r="D789" s="63"/>
      <c r="E789" s="63"/>
      <c r="F789" s="63"/>
      <c r="H789" s="64"/>
      <c r="AG789" s="65"/>
      <c r="AH789" s="65"/>
      <c r="AI789" s="65"/>
      <c r="AM789" s="43"/>
      <c r="AN789" s="43"/>
      <c r="AO789" s="43"/>
      <c r="AP789" s="43"/>
      <c r="AQ789" s="43"/>
      <c r="AR789" s="43"/>
      <c r="AS789" s="43"/>
      <c r="AT789" s="43"/>
      <c r="AU789" s="43"/>
      <c r="AV789" s="43"/>
      <c r="AW789" s="43"/>
      <c r="AX789" s="43"/>
    </row>
    <row r="790" spans="4:50" ht="13.5" customHeight="1" x14ac:dyDescent="0.3">
      <c r="D790" s="63"/>
      <c r="E790" s="63"/>
      <c r="F790" s="63"/>
      <c r="H790" s="64"/>
      <c r="AG790" s="65"/>
      <c r="AH790" s="65"/>
      <c r="AI790" s="65"/>
      <c r="AM790" s="43"/>
      <c r="AN790" s="43"/>
      <c r="AO790" s="43"/>
      <c r="AP790" s="43"/>
      <c r="AQ790" s="43"/>
      <c r="AR790" s="43"/>
      <c r="AS790" s="43"/>
      <c r="AT790" s="43"/>
      <c r="AU790" s="43"/>
      <c r="AV790" s="43"/>
      <c r="AW790" s="43"/>
      <c r="AX790" s="43"/>
    </row>
    <row r="791" spans="4:50" ht="13.5" customHeight="1" x14ac:dyDescent="0.3">
      <c r="D791" s="63"/>
      <c r="E791" s="63"/>
      <c r="F791" s="63"/>
      <c r="H791" s="64"/>
      <c r="AG791" s="65"/>
      <c r="AH791" s="65"/>
      <c r="AI791" s="65"/>
      <c r="AM791" s="43"/>
      <c r="AN791" s="43"/>
      <c r="AO791" s="43"/>
      <c r="AP791" s="43"/>
      <c r="AQ791" s="43"/>
      <c r="AR791" s="43"/>
      <c r="AS791" s="43"/>
      <c r="AT791" s="43"/>
      <c r="AU791" s="43"/>
      <c r="AV791" s="43"/>
      <c r="AW791" s="43"/>
      <c r="AX791" s="43"/>
    </row>
    <row r="792" spans="4:50" ht="13.5" customHeight="1" x14ac:dyDescent="0.3">
      <c r="D792" s="63"/>
      <c r="E792" s="63"/>
      <c r="F792" s="63"/>
      <c r="H792" s="64"/>
      <c r="AG792" s="65"/>
      <c r="AH792" s="65"/>
      <c r="AI792" s="65"/>
      <c r="AM792" s="43"/>
      <c r="AN792" s="43"/>
      <c r="AO792" s="43"/>
      <c r="AP792" s="43"/>
      <c r="AQ792" s="43"/>
      <c r="AR792" s="43"/>
      <c r="AS792" s="43"/>
      <c r="AT792" s="43"/>
      <c r="AU792" s="43"/>
      <c r="AV792" s="43"/>
      <c r="AW792" s="43"/>
      <c r="AX792" s="43"/>
    </row>
    <row r="793" spans="4:50" ht="13.5" customHeight="1" x14ac:dyDescent="0.3">
      <c r="D793" s="63"/>
      <c r="E793" s="63"/>
      <c r="F793" s="63"/>
      <c r="H793" s="64"/>
      <c r="AG793" s="65"/>
      <c r="AH793" s="65"/>
      <c r="AI793" s="65"/>
      <c r="AM793" s="43"/>
      <c r="AN793" s="43"/>
      <c r="AO793" s="43"/>
      <c r="AP793" s="43"/>
      <c r="AQ793" s="43"/>
      <c r="AR793" s="43"/>
      <c r="AS793" s="43"/>
      <c r="AT793" s="43"/>
      <c r="AU793" s="43"/>
      <c r="AV793" s="43"/>
      <c r="AW793" s="43"/>
      <c r="AX793" s="43"/>
    </row>
    <row r="794" spans="4:50" ht="13.5" customHeight="1" x14ac:dyDescent="0.3">
      <c r="D794" s="63"/>
      <c r="E794" s="63"/>
      <c r="F794" s="63"/>
      <c r="H794" s="64"/>
      <c r="AG794" s="65"/>
      <c r="AH794" s="65"/>
      <c r="AI794" s="65"/>
      <c r="AM794" s="43"/>
      <c r="AN794" s="43"/>
      <c r="AO794" s="43"/>
      <c r="AP794" s="43"/>
      <c r="AQ794" s="43"/>
      <c r="AR794" s="43"/>
      <c r="AS794" s="43"/>
      <c r="AT794" s="43"/>
      <c r="AU794" s="43"/>
      <c r="AV794" s="43"/>
      <c r="AW794" s="43"/>
      <c r="AX794" s="43"/>
    </row>
    <row r="795" spans="4:50" ht="13.5" customHeight="1" x14ac:dyDescent="0.3">
      <c r="D795" s="63"/>
      <c r="E795" s="63"/>
      <c r="F795" s="63"/>
      <c r="H795" s="64"/>
      <c r="AG795" s="65"/>
      <c r="AH795" s="65"/>
      <c r="AI795" s="65"/>
      <c r="AM795" s="43"/>
      <c r="AN795" s="43"/>
      <c r="AO795" s="43"/>
      <c r="AP795" s="43"/>
      <c r="AQ795" s="43"/>
      <c r="AR795" s="43"/>
      <c r="AS795" s="43"/>
      <c r="AT795" s="43"/>
      <c r="AU795" s="43"/>
      <c r="AV795" s="43"/>
      <c r="AW795" s="43"/>
      <c r="AX795" s="43"/>
    </row>
    <row r="796" spans="4:50" ht="13.5" customHeight="1" x14ac:dyDescent="0.3">
      <c r="D796" s="63"/>
      <c r="E796" s="63"/>
      <c r="F796" s="63"/>
      <c r="H796" s="64"/>
      <c r="AG796" s="65"/>
      <c r="AH796" s="65"/>
      <c r="AI796" s="65"/>
      <c r="AM796" s="43"/>
      <c r="AN796" s="43"/>
      <c r="AO796" s="43"/>
      <c r="AP796" s="43"/>
      <c r="AQ796" s="43"/>
      <c r="AR796" s="43"/>
      <c r="AS796" s="43"/>
      <c r="AT796" s="43"/>
      <c r="AU796" s="43"/>
      <c r="AV796" s="43"/>
      <c r="AW796" s="43"/>
      <c r="AX796" s="43"/>
    </row>
    <row r="797" spans="4:50" ht="13.5" customHeight="1" x14ac:dyDescent="0.3">
      <c r="D797" s="63"/>
      <c r="E797" s="63"/>
      <c r="F797" s="63"/>
      <c r="H797" s="64"/>
      <c r="AG797" s="65"/>
      <c r="AH797" s="65"/>
      <c r="AI797" s="65"/>
      <c r="AM797" s="43"/>
      <c r="AN797" s="43"/>
      <c r="AO797" s="43"/>
      <c r="AP797" s="43"/>
      <c r="AQ797" s="43"/>
      <c r="AR797" s="43"/>
      <c r="AS797" s="43"/>
      <c r="AT797" s="43"/>
      <c r="AU797" s="43"/>
      <c r="AV797" s="43"/>
      <c r="AW797" s="43"/>
      <c r="AX797" s="43"/>
    </row>
    <row r="798" spans="4:50" ht="13.5" customHeight="1" x14ac:dyDescent="0.3">
      <c r="D798" s="63"/>
      <c r="E798" s="63"/>
      <c r="F798" s="63"/>
      <c r="H798" s="64"/>
      <c r="AG798" s="65"/>
      <c r="AH798" s="65"/>
      <c r="AI798" s="65"/>
      <c r="AM798" s="43"/>
      <c r="AN798" s="43"/>
      <c r="AO798" s="43"/>
      <c r="AP798" s="43"/>
      <c r="AQ798" s="43"/>
      <c r="AR798" s="43"/>
      <c r="AS798" s="43"/>
      <c r="AT798" s="43"/>
      <c r="AU798" s="43"/>
      <c r="AV798" s="43"/>
      <c r="AW798" s="43"/>
      <c r="AX798" s="43"/>
    </row>
    <row r="799" spans="4:50" ht="13.5" customHeight="1" x14ac:dyDescent="0.3">
      <c r="D799" s="63"/>
      <c r="E799" s="63"/>
      <c r="F799" s="63"/>
      <c r="H799" s="64"/>
      <c r="AG799" s="65"/>
      <c r="AH799" s="65"/>
      <c r="AI799" s="65"/>
      <c r="AM799" s="43"/>
      <c r="AN799" s="43"/>
      <c r="AO799" s="43"/>
      <c r="AP799" s="43"/>
      <c r="AQ799" s="43"/>
      <c r="AR799" s="43"/>
      <c r="AS799" s="43"/>
      <c r="AT799" s="43"/>
      <c r="AU799" s="43"/>
      <c r="AV799" s="43"/>
      <c r="AW799" s="43"/>
      <c r="AX799" s="43"/>
    </row>
    <row r="800" spans="4:50" ht="13.5" customHeight="1" x14ac:dyDescent="0.3">
      <c r="D800" s="63"/>
      <c r="E800" s="63"/>
      <c r="F800" s="63"/>
      <c r="H800" s="64"/>
      <c r="AG800" s="65"/>
      <c r="AH800" s="65"/>
      <c r="AI800" s="65"/>
      <c r="AM800" s="43"/>
      <c r="AN800" s="43"/>
      <c r="AO800" s="43"/>
      <c r="AP800" s="43"/>
      <c r="AQ800" s="43"/>
      <c r="AR800" s="43"/>
      <c r="AS800" s="43"/>
      <c r="AT800" s="43"/>
      <c r="AU800" s="43"/>
      <c r="AV800" s="43"/>
      <c r="AW800" s="43"/>
      <c r="AX800" s="43"/>
    </row>
    <row r="801" spans="4:50" ht="13.5" customHeight="1" x14ac:dyDescent="0.3">
      <c r="D801" s="63"/>
      <c r="E801" s="63"/>
      <c r="F801" s="63"/>
      <c r="H801" s="64"/>
      <c r="AG801" s="65"/>
      <c r="AH801" s="65"/>
      <c r="AI801" s="65"/>
      <c r="AM801" s="43"/>
      <c r="AN801" s="43"/>
      <c r="AO801" s="43"/>
      <c r="AP801" s="43"/>
      <c r="AQ801" s="43"/>
      <c r="AR801" s="43"/>
      <c r="AS801" s="43"/>
      <c r="AT801" s="43"/>
      <c r="AU801" s="43"/>
      <c r="AV801" s="43"/>
      <c r="AW801" s="43"/>
      <c r="AX801" s="43"/>
    </row>
    <row r="802" spans="4:50" ht="13.5" customHeight="1" x14ac:dyDescent="0.3">
      <c r="D802" s="63"/>
      <c r="E802" s="63"/>
      <c r="F802" s="63"/>
      <c r="H802" s="64"/>
      <c r="AG802" s="65"/>
      <c r="AH802" s="65"/>
      <c r="AI802" s="65"/>
      <c r="AM802" s="43"/>
      <c r="AN802" s="43"/>
      <c r="AO802" s="43"/>
      <c r="AP802" s="43"/>
      <c r="AQ802" s="43"/>
      <c r="AR802" s="43"/>
      <c r="AS802" s="43"/>
      <c r="AT802" s="43"/>
      <c r="AU802" s="43"/>
      <c r="AV802" s="43"/>
      <c r="AW802" s="43"/>
      <c r="AX802" s="43"/>
    </row>
    <row r="803" spans="4:50" ht="13.5" customHeight="1" x14ac:dyDescent="0.3">
      <c r="D803" s="63"/>
      <c r="E803" s="63"/>
      <c r="F803" s="63"/>
      <c r="H803" s="64"/>
      <c r="AG803" s="65"/>
      <c r="AH803" s="65"/>
      <c r="AI803" s="65"/>
      <c r="AM803" s="43"/>
      <c r="AN803" s="43"/>
      <c r="AO803" s="43"/>
      <c r="AP803" s="43"/>
      <c r="AQ803" s="43"/>
      <c r="AR803" s="43"/>
      <c r="AS803" s="43"/>
      <c r="AT803" s="43"/>
      <c r="AU803" s="43"/>
      <c r="AV803" s="43"/>
      <c r="AW803" s="43"/>
      <c r="AX803" s="43"/>
    </row>
    <row r="804" spans="4:50" ht="13.5" customHeight="1" x14ac:dyDescent="0.3">
      <c r="D804" s="63"/>
      <c r="E804" s="63"/>
      <c r="F804" s="63"/>
      <c r="H804" s="64"/>
      <c r="AG804" s="65"/>
      <c r="AH804" s="65"/>
      <c r="AI804" s="65"/>
      <c r="AM804" s="43"/>
      <c r="AN804" s="43"/>
      <c r="AO804" s="43"/>
      <c r="AP804" s="43"/>
      <c r="AQ804" s="43"/>
      <c r="AR804" s="43"/>
      <c r="AS804" s="43"/>
      <c r="AT804" s="43"/>
      <c r="AU804" s="43"/>
      <c r="AV804" s="43"/>
      <c r="AW804" s="43"/>
      <c r="AX804" s="43"/>
    </row>
    <row r="805" spans="4:50" ht="13.5" customHeight="1" x14ac:dyDescent="0.3">
      <c r="D805" s="63"/>
      <c r="E805" s="63"/>
      <c r="F805" s="63"/>
      <c r="H805" s="64"/>
      <c r="AG805" s="65"/>
      <c r="AH805" s="65"/>
      <c r="AI805" s="65"/>
      <c r="AM805" s="43"/>
      <c r="AN805" s="43"/>
      <c r="AO805" s="43"/>
      <c r="AP805" s="43"/>
      <c r="AQ805" s="43"/>
      <c r="AR805" s="43"/>
      <c r="AS805" s="43"/>
      <c r="AT805" s="43"/>
      <c r="AU805" s="43"/>
      <c r="AV805" s="43"/>
      <c r="AW805" s="43"/>
      <c r="AX805" s="43"/>
    </row>
    <row r="806" spans="4:50" ht="13.5" customHeight="1" x14ac:dyDescent="0.3">
      <c r="D806" s="63"/>
      <c r="E806" s="63"/>
      <c r="F806" s="63"/>
      <c r="H806" s="64"/>
      <c r="AG806" s="65"/>
      <c r="AH806" s="65"/>
      <c r="AI806" s="65"/>
      <c r="AM806" s="43"/>
      <c r="AN806" s="43"/>
      <c r="AO806" s="43"/>
      <c r="AP806" s="43"/>
      <c r="AQ806" s="43"/>
      <c r="AR806" s="43"/>
      <c r="AS806" s="43"/>
      <c r="AT806" s="43"/>
      <c r="AU806" s="43"/>
      <c r="AV806" s="43"/>
      <c r="AW806" s="43"/>
      <c r="AX806" s="43"/>
    </row>
    <row r="807" spans="4:50" ht="13.5" customHeight="1" x14ac:dyDescent="0.3">
      <c r="D807" s="63"/>
      <c r="E807" s="63"/>
      <c r="F807" s="63"/>
      <c r="H807" s="64"/>
      <c r="AG807" s="65"/>
      <c r="AH807" s="65"/>
      <c r="AI807" s="65"/>
      <c r="AM807" s="43"/>
      <c r="AN807" s="43"/>
      <c r="AO807" s="43"/>
      <c r="AP807" s="43"/>
      <c r="AQ807" s="43"/>
      <c r="AR807" s="43"/>
      <c r="AS807" s="43"/>
      <c r="AT807" s="43"/>
      <c r="AU807" s="43"/>
      <c r="AV807" s="43"/>
      <c r="AW807" s="43"/>
      <c r="AX807" s="43"/>
    </row>
    <row r="808" spans="4:50" ht="13.5" customHeight="1" x14ac:dyDescent="0.3">
      <c r="D808" s="63"/>
      <c r="E808" s="63"/>
      <c r="F808" s="63"/>
      <c r="H808" s="64"/>
      <c r="AG808" s="65"/>
      <c r="AH808" s="65"/>
      <c r="AI808" s="65"/>
      <c r="AM808" s="43"/>
      <c r="AN808" s="43"/>
      <c r="AO808" s="43"/>
      <c r="AP808" s="43"/>
      <c r="AQ808" s="43"/>
      <c r="AR808" s="43"/>
      <c r="AS808" s="43"/>
      <c r="AT808" s="43"/>
      <c r="AU808" s="43"/>
      <c r="AV808" s="43"/>
      <c r="AW808" s="43"/>
      <c r="AX808" s="43"/>
    </row>
    <row r="809" spans="4:50" ht="13.5" customHeight="1" x14ac:dyDescent="0.3">
      <c r="D809" s="63"/>
      <c r="E809" s="63"/>
      <c r="F809" s="63"/>
      <c r="H809" s="64"/>
      <c r="AG809" s="65"/>
      <c r="AH809" s="65"/>
      <c r="AI809" s="65"/>
      <c r="AM809" s="43"/>
      <c r="AN809" s="43"/>
      <c r="AO809" s="43"/>
      <c r="AP809" s="43"/>
      <c r="AQ809" s="43"/>
      <c r="AR809" s="43"/>
      <c r="AS809" s="43"/>
      <c r="AT809" s="43"/>
      <c r="AU809" s="43"/>
      <c r="AV809" s="43"/>
      <c r="AW809" s="43"/>
      <c r="AX809" s="43"/>
    </row>
    <row r="810" spans="4:50" ht="13.5" customHeight="1" x14ac:dyDescent="0.3">
      <c r="D810" s="63"/>
      <c r="E810" s="63"/>
      <c r="F810" s="63"/>
      <c r="H810" s="64"/>
      <c r="AG810" s="65"/>
      <c r="AH810" s="65"/>
      <c r="AI810" s="65"/>
      <c r="AM810" s="43"/>
      <c r="AN810" s="43"/>
      <c r="AO810" s="43"/>
      <c r="AP810" s="43"/>
      <c r="AQ810" s="43"/>
      <c r="AR810" s="43"/>
      <c r="AS810" s="43"/>
      <c r="AT810" s="43"/>
      <c r="AU810" s="43"/>
      <c r="AV810" s="43"/>
      <c r="AW810" s="43"/>
      <c r="AX810" s="43"/>
    </row>
    <row r="811" spans="4:50" ht="13.5" customHeight="1" x14ac:dyDescent="0.3">
      <c r="D811" s="63"/>
      <c r="E811" s="63"/>
      <c r="F811" s="63"/>
      <c r="H811" s="64"/>
      <c r="AG811" s="65"/>
      <c r="AH811" s="65"/>
      <c r="AI811" s="65"/>
      <c r="AM811" s="43"/>
      <c r="AN811" s="43"/>
      <c r="AO811" s="43"/>
      <c r="AP811" s="43"/>
      <c r="AQ811" s="43"/>
      <c r="AR811" s="43"/>
      <c r="AS811" s="43"/>
      <c r="AT811" s="43"/>
      <c r="AU811" s="43"/>
      <c r="AV811" s="43"/>
      <c r="AW811" s="43"/>
      <c r="AX811" s="43"/>
    </row>
    <row r="812" spans="4:50" ht="13.5" customHeight="1" x14ac:dyDescent="0.3">
      <c r="D812" s="63"/>
      <c r="E812" s="63"/>
      <c r="F812" s="63"/>
      <c r="H812" s="64"/>
      <c r="AG812" s="65"/>
      <c r="AH812" s="65"/>
      <c r="AI812" s="65"/>
      <c r="AM812" s="43"/>
      <c r="AN812" s="43"/>
      <c r="AO812" s="43"/>
      <c r="AP812" s="43"/>
      <c r="AQ812" s="43"/>
      <c r="AR812" s="43"/>
      <c r="AS812" s="43"/>
      <c r="AT812" s="43"/>
      <c r="AU812" s="43"/>
      <c r="AV812" s="43"/>
      <c r="AW812" s="43"/>
      <c r="AX812" s="43"/>
    </row>
    <row r="813" spans="4:50" ht="13.5" customHeight="1" x14ac:dyDescent="0.3">
      <c r="D813" s="63"/>
      <c r="E813" s="63"/>
      <c r="F813" s="63"/>
      <c r="H813" s="64"/>
      <c r="AG813" s="65"/>
      <c r="AH813" s="65"/>
      <c r="AI813" s="65"/>
      <c r="AM813" s="43"/>
      <c r="AN813" s="43"/>
      <c r="AO813" s="43"/>
      <c r="AP813" s="43"/>
      <c r="AQ813" s="43"/>
      <c r="AR813" s="43"/>
      <c r="AS813" s="43"/>
      <c r="AT813" s="43"/>
      <c r="AU813" s="43"/>
      <c r="AV813" s="43"/>
      <c r="AW813" s="43"/>
      <c r="AX813" s="43"/>
    </row>
    <row r="814" spans="4:50" ht="13.5" customHeight="1" x14ac:dyDescent="0.3">
      <c r="D814" s="63"/>
      <c r="E814" s="63"/>
      <c r="F814" s="63"/>
      <c r="H814" s="64"/>
      <c r="AG814" s="65"/>
      <c r="AH814" s="65"/>
      <c r="AI814" s="65"/>
      <c r="AM814" s="43"/>
      <c r="AN814" s="43"/>
      <c r="AO814" s="43"/>
      <c r="AP814" s="43"/>
      <c r="AQ814" s="43"/>
      <c r="AR814" s="43"/>
      <c r="AS814" s="43"/>
      <c r="AT814" s="43"/>
      <c r="AU814" s="43"/>
      <c r="AV814" s="43"/>
      <c r="AW814" s="43"/>
      <c r="AX814" s="43"/>
    </row>
    <row r="815" spans="4:50" ht="13.5" customHeight="1" x14ac:dyDescent="0.3">
      <c r="D815" s="63"/>
      <c r="E815" s="63"/>
      <c r="F815" s="63"/>
      <c r="H815" s="64"/>
      <c r="AG815" s="65"/>
      <c r="AH815" s="65"/>
      <c r="AI815" s="65"/>
      <c r="AM815" s="43"/>
      <c r="AN815" s="43"/>
      <c r="AO815" s="43"/>
      <c r="AP815" s="43"/>
      <c r="AQ815" s="43"/>
      <c r="AR815" s="43"/>
      <c r="AS815" s="43"/>
      <c r="AT815" s="43"/>
      <c r="AU815" s="43"/>
      <c r="AV815" s="43"/>
      <c r="AW815" s="43"/>
      <c r="AX815" s="43"/>
    </row>
    <row r="816" spans="4:50" ht="13.5" customHeight="1" x14ac:dyDescent="0.3">
      <c r="D816" s="63"/>
      <c r="E816" s="63"/>
      <c r="F816" s="63"/>
      <c r="H816" s="64"/>
      <c r="AG816" s="65"/>
      <c r="AH816" s="65"/>
      <c r="AI816" s="65"/>
      <c r="AM816" s="43"/>
      <c r="AN816" s="43"/>
      <c r="AO816" s="43"/>
      <c r="AP816" s="43"/>
      <c r="AQ816" s="43"/>
      <c r="AR816" s="43"/>
      <c r="AS816" s="43"/>
      <c r="AT816" s="43"/>
      <c r="AU816" s="43"/>
      <c r="AV816" s="43"/>
      <c r="AW816" s="43"/>
      <c r="AX816" s="43"/>
    </row>
    <row r="817" spans="4:50" ht="13.5" customHeight="1" x14ac:dyDescent="0.3">
      <c r="D817" s="63"/>
      <c r="E817" s="63"/>
      <c r="F817" s="63"/>
      <c r="H817" s="64"/>
      <c r="AG817" s="65"/>
      <c r="AH817" s="65"/>
      <c r="AI817" s="65"/>
      <c r="AM817" s="43"/>
      <c r="AN817" s="43"/>
      <c r="AO817" s="43"/>
      <c r="AP817" s="43"/>
      <c r="AQ817" s="43"/>
      <c r="AR817" s="43"/>
      <c r="AS817" s="43"/>
      <c r="AT817" s="43"/>
      <c r="AU817" s="43"/>
      <c r="AV817" s="43"/>
      <c r="AW817" s="43"/>
      <c r="AX817" s="43"/>
    </row>
    <row r="818" spans="4:50" ht="13.5" customHeight="1" x14ac:dyDescent="0.3">
      <c r="D818" s="63"/>
      <c r="E818" s="63"/>
      <c r="F818" s="63"/>
      <c r="H818" s="64"/>
      <c r="AG818" s="65"/>
      <c r="AH818" s="65"/>
      <c r="AI818" s="65"/>
      <c r="AM818" s="43"/>
      <c r="AN818" s="43"/>
      <c r="AO818" s="43"/>
      <c r="AP818" s="43"/>
      <c r="AQ818" s="43"/>
      <c r="AR818" s="43"/>
      <c r="AS818" s="43"/>
      <c r="AT818" s="43"/>
      <c r="AU818" s="43"/>
      <c r="AV818" s="43"/>
      <c r="AW818" s="43"/>
      <c r="AX818" s="43"/>
    </row>
    <row r="819" spans="4:50" ht="13.5" customHeight="1" x14ac:dyDescent="0.3">
      <c r="D819" s="63"/>
      <c r="E819" s="63"/>
      <c r="F819" s="63"/>
      <c r="H819" s="64"/>
      <c r="AG819" s="65"/>
      <c r="AH819" s="65"/>
      <c r="AI819" s="65"/>
      <c r="AM819" s="43"/>
      <c r="AN819" s="43"/>
      <c r="AO819" s="43"/>
      <c r="AP819" s="43"/>
      <c r="AQ819" s="43"/>
      <c r="AR819" s="43"/>
      <c r="AS819" s="43"/>
      <c r="AT819" s="43"/>
      <c r="AU819" s="43"/>
      <c r="AV819" s="43"/>
      <c r="AW819" s="43"/>
      <c r="AX819" s="43"/>
    </row>
    <row r="820" spans="4:50" ht="13.5" customHeight="1" x14ac:dyDescent="0.3">
      <c r="D820" s="63"/>
      <c r="E820" s="63"/>
      <c r="F820" s="63"/>
      <c r="H820" s="64"/>
      <c r="AG820" s="65"/>
      <c r="AH820" s="65"/>
      <c r="AI820" s="65"/>
      <c r="AM820" s="43"/>
      <c r="AN820" s="43"/>
      <c r="AO820" s="43"/>
      <c r="AP820" s="43"/>
      <c r="AQ820" s="43"/>
      <c r="AR820" s="43"/>
      <c r="AS820" s="43"/>
      <c r="AT820" s="43"/>
      <c r="AU820" s="43"/>
      <c r="AV820" s="43"/>
      <c r="AW820" s="43"/>
      <c r="AX820" s="43"/>
    </row>
    <row r="821" spans="4:50" ht="13.5" customHeight="1" x14ac:dyDescent="0.3">
      <c r="D821" s="63"/>
      <c r="E821" s="63"/>
      <c r="F821" s="63"/>
      <c r="H821" s="64"/>
      <c r="AG821" s="65"/>
      <c r="AH821" s="65"/>
      <c r="AI821" s="65"/>
      <c r="AM821" s="43"/>
      <c r="AN821" s="43"/>
      <c r="AO821" s="43"/>
      <c r="AP821" s="43"/>
      <c r="AQ821" s="43"/>
      <c r="AR821" s="43"/>
      <c r="AS821" s="43"/>
      <c r="AT821" s="43"/>
      <c r="AU821" s="43"/>
      <c r="AV821" s="43"/>
      <c r="AW821" s="43"/>
      <c r="AX821" s="43"/>
    </row>
    <row r="822" spans="4:50" ht="13.5" customHeight="1" x14ac:dyDescent="0.3">
      <c r="D822" s="63"/>
      <c r="E822" s="63"/>
      <c r="F822" s="63"/>
      <c r="H822" s="64"/>
      <c r="AG822" s="65"/>
      <c r="AH822" s="65"/>
      <c r="AI822" s="65"/>
      <c r="AM822" s="43"/>
      <c r="AN822" s="43"/>
      <c r="AO822" s="43"/>
      <c r="AP822" s="43"/>
      <c r="AQ822" s="43"/>
      <c r="AR822" s="43"/>
      <c r="AS822" s="43"/>
      <c r="AT822" s="43"/>
      <c r="AU822" s="43"/>
      <c r="AV822" s="43"/>
      <c r="AW822" s="43"/>
      <c r="AX822" s="43"/>
    </row>
    <row r="823" spans="4:50" ht="13.5" customHeight="1" x14ac:dyDescent="0.3">
      <c r="D823" s="63"/>
      <c r="E823" s="63"/>
      <c r="F823" s="63"/>
      <c r="H823" s="64"/>
      <c r="AG823" s="65"/>
      <c r="AH823" s="65"/>
      <c r="AI823" s="65"/>
      <c r="AM823" s="43"/>
      <c r="AN823" s="43"/>
      <c r="AO823" s="43"/>
      <c r="AP823" s="43"/>
      <c r="AQ823" s="43"/>
      <c r="AR823" s="43"/>
      <c r="AS823" s="43"/>
      <c r="AT823" s="43"/>
      <c r="AU823" s="43"/>
      <c r="AV823" s="43"/>
      <c r="AW823" s="43"/>
      <c r="AX823" s="43"/>
    </row>
    <row r="824" spans="4:50" ht="13.5" customHeight="1" x14ac:dyDescent="0.3">
      <c r="D824" s="63"/>
      <c r="E824" s="63"/>
      <c r="F824" s="63"/>
      <c r="H824" s="64"/>
      <c r="AG824" s="65"/>
      <c r="AH824" s="65"/>
      <c r="AI824" s="65"/>
      <c r="AM824" s="43"/>
      <c r="AN824" s="43"/>
      <c r="AO824" s="43"/>
      <c r="AP824" s="43"/>
      <c r="AQ824" s="43"/>
      <c r="AR824" s="43"/>
      <c r="AS824" s="43"/>
      <c r="AT824" s="43"/>
      <c r="AU824" s="43"/>
      <c r="AV824" s="43"/>
      <c r="AW824" s="43"/>
      <c r="AX824" s="43"/>
    </row>
    <row r="825" spans="4:50" ht="13.5" customHeight="1" x14ac:dyDescent="0.3">
      <c r="D825" s="63"/>
      <c r="E825" s="63"/>
      <c r="F825" s="63"/>
      <c r="H825" s="64"/>
      <c r="AG825" s="65"/>
      <c r="AH825" s="65"/>
      <c r="AI825" s="65"/>
      <c r="AM825" s="43"/>
      <c r="AN825" s="43"/>
      <c r="AO825" s="43"/>
      <c r="AP825" s="43"/>
      <c r="AQ825" s="43"/>
      <c r="AR825" s="43"/>
      <c r="AS825" s="43"/>
      <c r="AT825" s="43"/>
      <c r="AU825" s="43"/>
      <c r="AV825" s="43"/>
      <c r="AW825" s="43"/>
      <c r="AX825" s="43"/>
    </row>
    <row r="826" spans="4:50" ht="13.5" customHeight="1" x14ac:dyDescent="0.3">
      <c r="D826" s="63"/>
      <c r="E826" s="63"/>
      <c r="F826" s="63"/>
      <c r="H826" s="64"/>
      <c r="AG826" s="65"/>
      <c r="AH826" s="65"/>
      <c r="AI826" s="65"/>
      <c r="AM826" s="43"/>
      <c r="AN826" s="43"/>
      <c r="AO826" s="43"/>
      <c r="AP826" s="43"/>
      <c r="AQ826" s="43"/>
      <c r="AR826" s="43"/>
      <c r="AS826" s="43"/>
      <c r="AT826" s="43"/>
      <c r="AU826" s="43"/>
      <c r="AV826" s="43"/>
      <c r="AW826" s="43"/>
      <c r="AX826" s="43"/>
    </row>
    <row r="827" spans="4:50" ht="13.5" customHeight="1" x14ac:dyDescent="0.3">
      <c r="D827" s="63"/>
      <c r="E827" s="63"/>
      <c r="F827" s="63"/>
      <c r="H827" s="64"/>
      <c r="AG827" s="65"/>
      <c r="AH827" s="65"/>
      <c r="AI827" s="65"/>
      <c r="AM827" s="43"/>
      <c r="AN827" s="43"/>
      <c r="AO827" s="43"/>
      <c r="AP827" s="43"/>
      <c r="AQ827" s="43"/>
      <c r="AR827" s="43"/>
      <c r="AS827" s="43"/>
      <c r="AT827" s="43"/>
      <c r="AU827" s="43"/>
      <c r="AV827" s="43"/>
      <c r="AW827" s="43"/>
      <c r="AX827" s="43"/>
    </row>
    <row r="828" spans="4:50" ht="13.5" customHeight="1" x14ac:dyDescent="0.3">
      <c r="D828" s="63"/>
      <c r="E828" s="63"/>
      <c r="F828" s="63"/>
      <c r="H828" s="64"/>
      <c r="AG828" s="65"/>
      <c r="AH828" s="65"/>
      <c r="AI828" s="65"/>
      <c r="AM828" s="43"/>
      <c r="AN828" s="43"/>
      <c r="AO828" s="43"/>
      <c r="AP828" s="43"/>
      <c r="AQ828" s="43"/>
      <c r="AR828" s="43"/>
      <c r="AS828" s="43"/>
      <c r="AT828" s="43"/>
      <c r="AU828" s="43"/>
      <c r="AV828" s="43"/>
      <c r="AW828" s="43"/>
      <c r="AX828" s="43"/>
    </row>
    <row r="829" spans="4:50" ht="13.5" customHeight="1" x14ac:dyDescent="0.3">
      <c r="D829" s="63"/>
      <c r="E829" s="63"/>
      <c r="F829" s="63"/>
      <c r="H829" s="64"/>
      <c r="AG829" s="65"/>
      <c r="AH829" s="65"/>
      <c r="AI829" s="65"/>
      <c r="AM829" s="43"/>
      <c r="AN829" s="43"/>
      <c r="AO829" s="43"/>
      <c r="AP829" s="43"/>
      <c r="AQ829" s="43"/>
      <c r="AR829" s="43"/>
      <c r="AS829" s="43"/>
      <c r="AT829" s="43"/>
      <c r="AU829" s="43"/>
      <c r="AV829" s="43"/>
      <c r="AW829" s="43"/>
      <c r="AX829" s="43"/>
    </row>
    <row r="830" spans="4:50" ht="13.5" customHeight="1" x14ac:dyDescent="0.3">
      <c r="D830" s="63"/>
      <c r="E830" s="63"/>
      <c r="F830" s="63"/>
      <c r="H830" s="64"/>
      <c r="AG830" s="65"/>
      <c r="AH830" s="65"/>
      <c r="AI830" s="65"/>
      <c r="AM830" s="43"/>
      <c r="AN830" s="43"/>
      <c r="AO830" s="43"/>
      <c r="AP830" s="43"/>
      <c r="AQ830" s="43"/>
      <c r="AR830" s="43"/>
      <c r="AS830" s="43"/>
      <c r="AT830" s="43"/>
      <c r="AU830" s="43"/>
      <c r="AV830" s="43"/>
      <c r="AW830" s="43"/>
      <c r="AX830" s="43"/>
    </row>
    <row r="831" spans="4:50" ht="13.5" customHeight="1" x14ac:dyDescent="0.3">
      <c r="D831" s="63"/>
      <c r="E831" s="63"/>
      <c r="F831" s="63"/>
      <c r="H831" s="64"/>
      <c r="AG831" s="65"/>
      <c r="AH831" s="65"/>
      <c r="AI831" s="65"/>
      <c r="AM831" s="43"/>
      <c r="AN831" s="43"/>
      <c r="AO831" s="43"/>
      <c r="AP831" s="43"/>
      <c r="AQ831" s="43"/>
      <c r="AR831" s="43"/>
      <c r="AS831" s="43"/>
      <c r="AT831" s="43"/>
      <c r="AU831" s="43"/>
      <c r="AV831" s="43"/>
      <c r="AW831" s="43"/>
      <c r="AX831" s="43"/>
    </row>
    <row r="832" spans="4:50" ht="13.5" customHeight="1" x14ac:dyDescent="0.3">
      <c r="D832" s="63"/>
      <c r="E832" s="63"/>
      <c r="F832" s="63"/>
      <c r="H832" s="64"/>
      <c r="AG832" s="65"/>
      <c r="AH832" s="65"/>
      <c r="AI832" s="65"/>
      <c r="AM832" s="43"/>
      <c r="AN832" s="43"/>
      <c r="AO832" s="43"/>
      <c r="AP832" s="43"/>
      <c r="AQ832" s="43"/>
      <c r="AR832" s="43"/>
      <c r="AS832" s="43"/>
      <c r="AT832" s="43"/>
      <c r="AU832" s="43"/>
      <c r="AV832" s="43"/>
      <c r="AW832" s="43"/>
      <c r="AX832" s="43"/>
    </row>
    <row r="833" spans="4:50" ht="13.5" customHeight="1" x14ac:dyDescent="0.3">
      <c r="D833" s="63"/>
      <c r="E833" s="63"/>
      <c r="F833" s="63"/>
      <c r="H833" s="64"/>
      <c r="AG833" s="65"/>
      <c r="AH833" s="65"/>
      <c r="AI833" s="65"/>
      <c r="AM833" s="43"/>
      <c r="AN833" s="43"/>
      <c r="AO833" s="43"/>
      <c r="AP833" s="43"/>
      <c r="AQ833" s="43"/>
      <c r="AR833" s="43"/>
      <c r="AS833" s="43"/>
      <c r="AT833" s="43"/>
      <c r="AU833" s="43"/>
      <c r="AV833" s="43"/>
      <c r="AW833" s="43"/>
      <c r="AX833" s="43"/>
    </row>
    <row r="834" spans="4:50" ht="13.5" customHeight="1" x14ac:dyDescent="0.3">
      <c r="D834" s="63"/>
      <c r="E834" s="63"/>
      <c r="F834" s="63"/>
      <c r="H834" s="64"/>
      <c r="AG834" s="65"/>
      <c r="AH834" s="65"/>
      <c r="AI834" s="65"/>
      <c r="AM834" s="43"/>
      <c r="AN834" s="43"/>
      <c r="AO834" s="43"/>
      <c r="AP834" s="43"/>
      <c r="AQ834" s="43"/>
      <c r="AR834" s="43"/>
      <c r="AS834" s="43"/>
      <c r="AT834" s="43"/>
      <c r="AU834" s="43"/>
      <c r="AV834" s="43"/>
      <c r="AW834" s="43"/>
      <c r="AX834" s="43"/>
    </row>
    <row r="835" spans="4:50" ht="13.5" customHeight="1" x14ac:dyDescent="0.3">
      <c r="D835" s="63"/>
      <c r="E835" s="63"/>
      <c r="F835" s="63"/>
      <c r="H835" s="64"/>
      <c r="AG835" s="65"/>
      <c r="AH835" s="65"/>
      <c r="AI835" s="65"/>
      <c r="AM835" s="43"/>
      <c r="AN835" s="43"/>
      <c r="AO835" s="43"/>
      <c r="AP835" s="43"/>
      <c r="AQ835" s="43"/>
      <c r="AR835" s="43"/>
      <c r="AS835" s="43"/>
      <c r="AT835" s="43"/>
      <c r="AU835" s="43"/>
      <c r="AV835" s="43"/>
      <c r="AW835" s="43"/>
      <c r="AX835" s="43"/>
    </row>
    <row r="836" spans="4:50" ht="13.5" customHeight="1" x14ac:dyDescent="0.3">
      <c r="D836" s="63"/>
      <c r="E836" s="63"/>
      <c r="F836" s="63"/>
      <c r="H836" s="64"/>
      <c r="AG836" s="65"/>
      <c r="AH836" s="65"/>
      <c r="AI836" s="65"/>
      <c r="AM836" s="43"/>
      <c r="AN836" s="43"/>
      <c r="AO836" s="43"/>
      <c r="AP836" s="43"/>
      <c r="AQ836" s="43"/>
      <c r="AR836" s="43"/>
      <c r="AS836" s="43"/>
      <c r="AT836" s="43"/>
      <c r="AU836" s="43"/>
      <c r="AV836" s="43"/>
      <c r="AW836" s="43"/>
      <c r="AX836" s="43"/>
    </row>
    <row r="837" spans="4:50" ht="13.5" customHeight="1" x14ac:dyDescent="0.3">
      <c r="D837" s="63"/>
      <c r="E837" s="63"/>
      <c r="F837" s="63"/>
      <c r="H837" s="64"/>
      <c r="AG837" s="65"/>
      <c r="AH837" s="65"/>
      <c r="AI837" s="65"/>
      <c r="AM837" s="43"/>
      <c r="AN837" s="43"/>
      <c r="AO837" s="43"/>
      <c r="AP837" s="43"/>
      <c r="AQ837" s="43"/>
      <c r="AR837" s="43"/>
      <c r="AS837" s="43"/>
      <c r="AT837" s="43"/>
      <c r="AU837" s="43"/>
      <c r="AV837" s="43"/>
      <c r="AW837" s="43"/>
      <c r="AX837" s="43"/>
    </row>
    <row r="838" spans="4:50" ht="13.5" customHeight="1" x14ac:dyDescent="0.3">
      <c r="D838" s="63"/>
      <c r="E838" s="63"/>
      <c r="F838" s="63"/>
      <c r="H838" s="64"/>
      <c r="AG838" s="65"/>
      <c r="AH838" s="65"/>
      <c r="AI838" s="65"/>
      <c r="AM838" s="43"/>
      <c r="AN838" s="43"/>
      <c r="AO838" s="43"/>
      <c r="AP838" s="43"/>
      <c r="AQ838" s="43"/>
      <c r="AR838" s="43"/>
      <c r="AS838" s="43"/>
      <c r="AT838" s="43"/>
      <c r="AU838" s="43"/>
      <c r="AV838" s="43"/>
      <c r="AW838" s="43"/>
      <c r="AX838" s="43"/>
    </row>
    <row r="839" spans="4:50" ht="13.5" customHeight="1" x14ac:dyDescent="0.3">
      <c r="D839" s="63"/>
      <c r="E839" s="63"/>
      <c r="F839" s="63"/>
      <c r="H839" s="64"/>
      <c r="AG839" s="65"/>
      <c r="AH839" s="65"/>
      <c r="AI839" s="65"/>
      <c r="AM839" s="43"/>
      <c r="AN839" s="43"/>
      <c r="AO839" s="43"/>
      <c r="AP839" s="43"/>
      <c r="AQ839" s="43"/>
      <c r="AR839" s="43"/>
      <c r="AS839" s="43"/>
      <c r="AT839" s="43"/>
      <c r="AU839" s="43"/>
      <c r="AV839" s="43"/>
      <c r="AW839" s="43"/>
      <c r="AX839" s="43"/>
    </row>
    <row r="840" spans="4:50" ht="13.5" customHeight="1" x14ac:dyDescent="0.3">
      <c r="D840" s="63"/>
      <c r="E840" s="63"/>
      <c r="F840" s="63"/>
      <c r="H840" s="64"/>
      <c r="AG840" s="65"/>
      <c r="AH840" s="65"/>
      <c r="AI840" s="65"/>
      <c r="AM840" s="43"/>
      <c r="AN840" s="43"/>
      <c r="AO840" s="43"/>
      <c r="AP840" s="43"/>
      <c r="AQ840" s="43"/>
      <c r="AR840" s="43"/>
      <c r="AS840" s="43"/>
      <c r="AT840" s="43"/>
      <c r="AU840" s="43"/>
      <c r="AV840" s="43"/>
      <c r="AW840" s="43"/>
      <c r="AX840" s="43"/>
    </row>
    <row r="841" spans="4:50" ht="13.5" customHeight="1" x14ac:dyDescent="0.3">
      <c r="D841" s="63"/>
      <c r="E841" s="63"/>
      <c r="F841" s="63"/>
      <c r="H841" s="64"/>
      <c r="AG841" s="65"/>
      <c r="AH841" s="65"/>
      <c r="AI841" s="65"/>
      <c r="AM841" s="43"/>
      <c r="AN841" s="43"/>
      <c r="AO841" s="43"/>
      <c r="AP841" s="43"/>
      <c r="AQ841" s="43"/>
      <c r="AR841" s="43"/>
      <c r="AS841" s="43"/>
      <c r="AT841" s="43"/>
      <c r="AU841" s="43"/>
      <c r="AV841" s="43"/>
      <c r="AW841" s="43"/>
      <c r="AX841" s="43"/>
    </row>
    <row r="842" spans="4:50" ht="13.5" customHeight="1" x14ac:dyDescent="0.3">
      <c r="D842" s="63"/>
      <c r="E842" s="63"/>
      <c r="F842" s="63"/>
      <c r="H842" s="64"/>
      <c r="AG842" s="65"/>
      <c r="AH842" s="65"/>
      <c r="AI842" s="65"/>
      <c r="AM842" s="43"/>
      <c r="AN842" s="43"/>
      <c r="AO842" s="43"/>
      <c r="AP842" s="43"/>
      <c r="AQ842" s="43"/>
      <c r="AR842" s="43"/>
      <c r="AS842" s="43"/>
      <c r="AT842" s="43"/>
      <c r="AU842" s="43"/>
      <c r="AV842" s="43"/>
      <c r="AW842" s="43"/>
      <c r="AX842" s="43"/>
    </row>
    <row r="843" spans="4:50" ht="13.5" customHeight="1" x14ac:dyDescent="0.3">
      <c r="D843" s="63"/>
      <c r="E843" s="63"/>
      <c r="F843" s="63"/>
      <c r="H843" s="64"/>
      <c r="AG843" s="65"/>
      <c r="AH843" s="65"/>
      <c r="AI843" s="65"/>
      <c r="AM843" s="43"/>
      <c r="AN843" s="43"/>
      <c r="AO843" s="43"/>
      <c r="AP843" s="43"/>
      <c r="AQ843" s="43"/>
      <c r="AR843" s="43"/>
      <c r="AS843" s="43"/>
      <c r="AT843" s="43"/>
      <c r="AU843" s="43"/>
      <c r="AV843" s="43"/>
      <c r="AW843" s="43"/>
      <c r="AX843" s="43"/>
    </row>
    <row r="844" spans="4:50" ht="13.5" customHeight="1" x14ac:dyDescent="0.3">
      <c r="D844" s="63"/>
      <c r="E844" s="63"/>
      <c r="F844" s="63"/>
      <c r="H844" s="64"/>
      <c r="AG844" s="65"/>
      <c r="AH844" s="65"/>
      <c r="AI844" s="65"/>
      <c r="AM844" s="43"/>
      <c r="AN844" s="43"/>
      <c r="AO844" s="43"/>
      <c r="AP844" s="43"/>
      <c r="AQ844" s="43"/>
      <c r="AR844" s="43"/>
      <c r="AS844" s="43"/>
      <c r="AT844" s="43"/>
      <c r="AU844" s="43"/>
      <c r="AV844" s="43"/>
      <c r="AW844" s="43"/>
      <c r="AX844" s="43"/>
    </row>
    <row r="845" spans="4:50" ht="13.5" customHeight="1" x14ac:dyDescent="0.3">
      <c r="D845" s="63"/>
      <c r="E845" s="63"/>
      <c r="F845" s="63"/>
      <c r="H845" s="64"/>
      <c r="AG845" s="65"/>
      <c r="AH845" s="65"/>
      <c r="AI845" s="65"/>
      <c r="AM845" s="43"/>
      <c r="AN845" s="43"/>
      <c r="AO845" s="43"/>
      <c r="AP845" s="43"/>
      <c r="AQ845" s="43"/>
      <c r="AR845" s="43"/>
      <c r="AS845" s="43"/>
      <c r="AT845" s="43"/>
      <c r="AU845" s="43"/>
      <c r="AV845" s="43"/>
      <c r="AW845" s="43"/>
      <c r="AX845" s="43"/>
    </row>
    <row r="846" spans="4:50" ht="13.5" customHeight="1" x14ac:dyDescent="0.3">
      <c r="D846" s="63"/>
      <c r="E846" s="63"/>
      <c r="F846" s="63"/>
      <c r="H846" s="64"/>
      <c r="AG846" s="65"/>
      <c r="AH846" s="65"/>
      <c r="AI846" s="65"/>
      <c r="AM846" s="43"/>
      <c r="AN846" s="43"/>
      <c r="AO846" s="43"/>
      <c r="AP846" s="43"/>
      <c r="AQ846" s="43"/>
      <c r="AR846" s="43"/>
      <c r="AS846" s="43"/>
      <c r="AT846" s="43"/>
      <c r="AU846" s="43"/>
      <c r="AV846" s="43"/>
      <c r="AW846" s="43"/>
      <c r="AX846" s="43"/>
    </row>
    <row r="847" spans="4:50" ht="13.5" customHeight="1" x14ac:dyDescent="0.3">
      <c r="D847" s="63"/>
      <c r="E847" s="63"/>
      <c r="F847" s="63"/>
      <c r="H847" s="64"/>
      <c r="AG847" s="65"/>
      <c r="AH847" s="65"/>
      <c r="AI847" s="65"/>
      <c r="AM847" s="43"/>
      <c r="AN847" s="43"/>
      <c r="AO847" s="43"/>
      <c r="AP847" s="43"/>
      <c r="AQ847" s="43"/>
      <c r="AR847" s="43"/>
      <c r="AS847" s="43"/>
      <c r="AT847" s="43"/>
      <c r="AU847" s="43"/>
      <c r="AV847" s="43"/>
      <c r="AW847" s="43"/>
      <c r="AX847" s="43"/>
    </row>
    <row r="848" spans="4:50" ht="13.5" customHeight="1" x14ac:dyDescent="0.3">
      <c r="D848" s="63"/>
      <c r="E848" s="63"/>
      <c r="F848" s="63"/>
      <c r="H848" s="64"/>
      <c r="AG848" s="65"/>
      <c r="AH848" s="65"/>
      <c r="AI848" s="65"/>
      <c r="AM848" s="43"/>
      <c r="AN848" s="43"/>
      <c r="AO848" s="43"/>
      <c r="AP848" s="43"/>
      <c r="AQ848" s="43"/>
      <c r="AR848" s="43"/>
      <c r="AS848" s="43"/>
      <c r="AT848" s="43"/>
      <c r="AU848" s="43"/>
      <c r="AV848" s="43"/>
      <c r="AW848" s="43"/>
      <c r="AX848" s="43"/>
    </row>
    <row r="849" spans="4:50" ht="13.5" customHeight="1" x14ac:dyDescent="0.3">
      <c r="D849" s="63"/>
      <c r="E849" s="63"/>
      <c r="F849" s="63"/>
      <c r="H849" s="64"/>
      <c r="AG849" s="65"/>
      <c r="AH849" s="65"/>
      <c r="AI849" s="65"/>
      <c r="AM849" s="43"/>
      <c r="AN849" s="43"/>
      <c r="AO849" s="43"/>
      <c r="AP849" s="43"/>
      <c r="AQ849" s="43"/>
      <c r="AR849" s="43"/>
      <c r="AS849" s="43"/>
      <c r="AT849" s="43"/>
      <c r="AU849" s="43"/>
      <c r="AV849" s="43"/>
      <c r="AW849" s="43"/>
      <c r="AX849" s="43"/>
    </row>
    <row r="850" spans="4:50" ht="13.5" customHeight="1" x14ac:dyDescent="0.3">
      <c r="D850" s="63"/>
      <c r="E850" s="63"/>
      <c r="F850" s="63"/>
      <c r="H850" s="64"/>
      <c r="AG850" s="65"/>
      <c r="AH850" s="65"/>
      <c r="AI850" s="65"/>
      <c r="AM850" s="43"/>
      <c r="AN850" s="43"/>
      <c r="AO850" s="43"/>
      <c r="AP850" s="43"/>
      <c r="AQ850" s="43"/>
      <c r="AR850" s="43"/>
      <c r="AS850" s="43"/>
      <c r="AT850" s="43"/>
      <c r="AU850" s="43"/>
      <c r="AV850" s="43"/>
      <c r="AW850" s="43"/>
      <c r="AX850" s="43"/>
    </row>
    <row r="851" spans="4:50" ht="13.5" customHeight="1" x14ac:dyDescent="0.3">
      <c r="D851" s="63"/>
      <c r="E851" s="63"/>
      <c r="F851" s="63"/>
      <c r="H851" s="64"/>
      <c r="AG851" s="65"/>
      <c r="AH851" s="65"/>
      <c r="AI851" s="65"/>
      <c r="AM851" s="43"/>
      <c r="AN851" s="43"/>
      <c r="AO851" s="43"/>
      <c r="AP851" s="43"/>
      <c r="AQ851" s="43"/>
      <c r="AR851" s="43"/>
      <c r="AS851" s="43"/>
      <c r="AT851" s="43"/>
      <c r="AU851" s="43"/>
      <c r="AV851" s="43"/>
      <c r="AW851" s="43"/>
      <c r="AX851" s="43"/>
    </row>
    <row r="852" spans="4:50" ht="13.5" customHeight="1" x14ac:dyDescent="0.3">
      <c r="D852" s="63"/>
      <c r="E852" s="63"/>
      <c r="F852" s="63"/>
      <c r="H852" s="64"/>
      <c r="AG852" s="65"/>
      <c r="AH852" s="65"/>
      <c r="AI852" s="65"/>
      <c r="AM852" s="43"/>
      <c r="AN852" s="43"/>
      <c r="AO852" s="43"/>
      <c r="AP852" s="43"/>
      <c r="AQ852" s="43"/>
      <c r="AR852" s="43"/>
      <c r="AS852" s="43"/>
      <c r="AT852" s="43"/>
      <c r="AU852" s="43"/>
      <c r="AV852" s="43"/>
      <c r="AW852" s="43"/>
      <c r="AX852" s="43"/>
    </row>
    <row r="853" spans="4:50" ht="13.5" customHeight="1" x14ac:dyDescent="0.3">
      <c r="D853" s="63"/>
      <c r="E853" s="63"/>
      <c r="F853" s="63"/>
      <c r="H853" s="64"/>
      <c r="AG853" s="65"/>
      <c r="AH853" s="65"/>
      <c r="AI853" s="65"/>
      <c r="AM853" s="43"/>
      <c r="AN853" s="43"/>
      <c r="AO853" s="43"/>
      <c r="AP853" s="43"/>
      <c r="AQ853" s="43"/>
      <c r="AR853" s="43"/>
      <c r="AS853" s="43"/>
      <c r="AT853" s="43"/>
      <c r="AU853" s="43"/>
      <c r="AV853" s="43"/>
      <c r="AW853" s="43"/>
      <c r="AX853" s="43"/>
    </row>
    <row r="854" spans="4:50" ht="13.5" customHeight="1" x14ac:dyDescent="0.3">
      <c r="D854" s="63"/>
      <c r="E854" s="63"/>
      <c r="F854" s="63"/>
      <c r="H854" s="64"/>
      <c r="AG854" s="65"/>
      <c r="AH854" s="65"/>
      <c r="AI854" s="65"/>
      <c r="AM854" s="43"/>
      <c r="AN854" s="43"/>
      <c r="AO854" s="43"/>
      <c r="AP854" s="43"/>
      <c r="AQ854" s="43"/>
      <c r="AR854" s="43"/>
      <c r="AS854" s="43"/>
      <c r="AT854" s="43"/>
      <c r="AU854" s="43"/>
      <c r="AV854" s="43"/>
      <c r="AW854" s="43"/>
      <c r="AX854" s="43"/>
    </row>
    <row r="855" spans="4:50" ht="13.5" customHeight="1" x14ac:dyDescent="0.3">
      <c r="D855" s="63"/>
      <c r="E855" s="63"/>
      <c r="F855" s="63"/>
      <c r="H855" s="64"/>
      <c r="AG855" s="65"/>
      <c r="AH855" s="65"/>
      <c r="AI855" s="65"/>
      <c r="AM855" s="43"/>
      <c r="AN855" s="43"/>
      <c r="AO855" s="43"/>
      <c r="AP855" s="43"/>
      <c r="AQ855" s="43"/>
      <c r="AR855" s="43"/>
      <c r="AS855" s="43"/>
      <c r="AT855" s="43"/>
      <c r="AU855" s="43"/>
      <c r="AV855" s="43"/>
      <c r="AW855" s="43"/>
      <c r="AX855" s="43"/>
    </row>
    <row r="856" spans="4:50" ht="13.5" customHeight="1" x14ac:dyDescent="0.3">
      <c r="D856" s="63"/>
      <c r="E856" s="63"/>
      <c r="F856" s="63"/>
      <c r="H856" s="64"/>
      <c r="AG856" s="65"/>
      <c r="AH856" s="65"/>
      <c r="AI856" s="65"/>
      <c r="AM856" s="43"/>
      <c r="AN856" s="43"/>
      <c r="AO856" s="43"/>
      <c r="AP856" s="43"/>
      <c r="AQ856" s="43"/>
      <c r="AR856" s="43"/>
      <c r="AS856" s="43"/>
      <c r="AT856" s="43"/>
      <c r="AU856" s="43"/>
      <c r="AV856" s="43"/>
      <c r="AW856" s="43"/>
      <c r="AX856" s="43"/>
    </row>
    <row r="857" spans="4:50" ht="13.5" customHeight="1" x14ac:dyDescent="0.3">
      <c r="D857" s="63"/>
      <c r="E857" s="63"/>
      <c r="F857" s="63"/>
      <c r="H857" s="64"/>
      <c r="AG857" s="65"/>
      <c r="AH857" s="65"/>
      <c r="AI857" s="65"/>
      <c r="AM857" s="43"/>
      <c r="AN857" s="43"/>
      <c r="AO857" s="43"/>
      <c r="AP857" s="43"/>
      <c r="AQ857" s="43"/>
      <c r="AR857" s="43"/>
      <c r="AS857" s="43"/>
      <c r="AT857" s="43"/>
      <c r="AU857" s="43"/>
      <c r="AV857" s="43"/>
      <c r="AW857" s="43"/>
      <c r="AX857" s="43"/>
    </row>
    <row r="858" spans="4:50" ht="13.5" customHeight="1" x14ac:dyDescent="0.3">
      <c r="D858" s="63"/>
      <c r="E858" s="63"/>
      <c r="F858" s="63"/>
      <c r="H858" s="64"/>
      <c r="AG858" s="65"/>
      <c r="AH858" s="65"/>
      <c r="AI858" s="65"/>
      <c r="AM858" s="43"/>
      <c r="AN858" s="43"/>
      <c r="AO858" s="43"/>
      <c r="AP858" s="43"/>
      <c r="AQ858" s="43"/>
      <c r="AR858" s="43"/>
      <c r="AS858" s="43"/>
      <c r="AT858" s="43"/>
      <c r="AU858" s="43"/>
      <c r="AV858" s="43"/>
      <c r="AW858" s="43"/>
      <c r="AX858" s="43"/>
    </row>
    <row r="859" spans="4:50" ht="13.5" customHeight="1" x14ac:dyDescent="0.3">
      <c r="D859" s="63"/>
      <c r="E859" s="63"/>
      <c r="F859" s="63"/>
      <c r="H859" s="64"/>
      <c r="AG859" s="65"/>
      <c r="AH859" s="65"/>
      <c r="AI859" s="65"/>
      <c r="AM859" s="43"/>
      <c r="AN859" s="43"/>
      <c r="AO859" s="43"/>
      <c r="AP859" s="43"/>
      <c r="AQ859" s="43"/>
      <c r="AR859" s="43"/>
      <c r="AS859" s="43"/>
      <c r="AT859" s="43"/>
      <c r="AU859" s="43"/>
      <c r="AV859" s="43"/>
      <c r="AW859" s="43"/>
      <c r="AX859" s="43"/>
    </row>
    <row r="860" spans="4:50" ht="13.5" customHeight="1" x14ac:dyDescent="0.3">
      <c r="D860" s="63"/>
      <c r="E860" s="63"/>
      <c r="F860" s="63"/>
      <c r="H860" s="64"/>
      <c r="AG860" s="65"/>
      <c r="AH860" s="65"/>
      <c r="AI860" s="65"/>
      <c r="AM860" s="43"/>
      <c r="AN860" s="43"/>
      <c r="AO860" s="43"/>
      <c r="AP860" s="43"/>
      <c r="AQ860" s="43"/>
      <c r="AR860" s="43"/>
      <c r="AS860" s="43"/>
      <c r="AT860" s="43"/>
      <c r="AU860" s="43"/>
      <c r="AV860" s="43"/>
      <c r="AW860" s="43"/>
      <c r="AX860" s="43"/>
    </row>
    <row r="861" spans="4:50" ht="13.5" customHeight="1" x14ac:dyDescent="0.3">
      <c r="D861" s="63"/>
      <c r="E861" s="63"/>
      <c r="F861" s="63"/>
      <c r="H861" s="64"/>
      <c r="AG861" s="65"/>
      <c r="AH861" s="65"/>
      <c r="AI861" s="65"/>
      <c r="AM861" s="43"/>
      <c r="AN861" s="43"/>
      <c r="AO861" s="43"/>
      <c r="AP861" s="43"/>
      <c r="AQ861" s="43"/>
      <c r="AR861" s="43"/>
      <c r="AS861" s="43"/>
      <c r="AT861" s="43"/>
      <c r="AU861" s="43"/>
      <c r="AV861" s="43"/>
      <c r="AW861" s="43"/>
      <c r="AX861" s="43"/>
    </row>
    <row r="862" spans="4:50" ht="13.5" customHeight="1" x14ac:dyDescent="0.3">
      <c r="D862" s="63"/>
      <c r="E862" s="63"/>
      <c r="F862" s="63"/>
      <c r="H862" s="64"/>
      <c r="AG862" s="65"/>
      <c r="AH862" s="65"/>
      <c r="AI862" s="65"/>
      <c r="AM862" s="43"/>
      <c r="AN862" s="43"/>
      <c r="AO862" s="43"/>
      <c r="AP862" s="43"/>
      <c r="AQ862" s="43"/>
      <c r="AR862" s="43"/>
      <c r="AS862" s="43"/>
      <c r="AT862" s="43"/>
      <c r="AU862" s="43"/>
      <c r="AV862" s="43"/>
      <c r="AW862" s="43"/>
      <c r="AX862" s="43"/>
    </row>
    <row r="863" spans="4:50" ht="13.5" customHeight="1" x14ac:dyDescent="0.3">
      <c r="D863" s="63"/>
      <c r="E863" s="63"/>
      <c r="F863" s="63"/>
      <c r="H863" s="64"/>
      <c r="AG863" s="65"/>
      <c r="AH863" s="65"/>
      <c r="AI863" s="65"/>
      <c r="AM863" s="43"/>
      <c r="AN863" s="43"/>
      <c r="AO863" s="43"/>
      <c r="AP863" s="43"/>
      <c r="AQ863" s="43"/>
      <c r="AR863" s="43"/>
      <c r="AS863" s="43"/>
      <c r="AT863" s="43"/>
      <c r="AU863" s="43"/>
      <c r="AV863" s="43"/>
      <c r="AW863" s="43"/>
      <c r="AX863" s="43"/>
    </row>
    <row r="864" spans="4:50" ht="13.5" customHeight="1" x14ac:dyDescent="0.3">
      <c r="D864" s="63"/>
      <c r="E864" s="63"/>
      <c r="F864" s="63"/>
      <c r="H864" s="64"/>
      <c r="AG864" s="65"/>
      <c r="AH864" s="65"/>
      <c r="AI864" s="65"/>
      <c r="AM864" s="43"/>
      <c r="AN864" s="43"/>
      <c r="AO864" s="43"/>
      <c r="AP864" s="43"/>
      <c r="AQ864" s="43"/>
      <c r="AR864" s="43"/>
      <c r="AS864" s="43"/>
      <c r="AT864" s="43"/>
      <c r="AU864" s="43"/>
      <c r="AV864" s="43"/>
      <c r="AW864" s="43"/>
      <c r="AX864" s="43"/>
    </row>
    <row r="865" spans="4:50" ht="13.5" customHeight="1" x14ac:dyDescent="0.3">
      <c r="D865" s="63"/>
      <c r="E865" s="63"/>
      <c r="F865" s="63"/>
      <c r="H865" s="64"/>
      <c r="AG865" s="65"/>
      <c r="AH865" s="65"/>
      <c r="AI865" s="65"/>
      <c r="AM865" s="43"/>
      <c r="AN865" s="43"/>
      <c r="AO865" s="43"/>
      <c r="AP865" s="43"/>
      <c r="AQ865" s="43"/>
      <c r="AR865" s="43"/>
      <c r="AS865" s="43"/>
      <c r="AT865" s="43"/>
      <c r="AU865" s="43"/>
      <c r="AV865" s="43"/>
      <c r="AW865" s="43"/>
      <c r="AX865" s="43"/>
    </row>
    <row r="866" spans="4:50" ht="13.5" customHeight="1" x14ac:dyDescent="0.3">
      <c r="D866" s="63"/>
      <c r="E866" s="63"/>
      <c r="F866" s="63"/>
      <c r="H866" s="64"/>
      <c r="AG866" s="65"/>
      <c r="AH866" s="65"/>
      <c r="AI866" s="65"/>
      <c r="AM866" s="43"/>
      <c r="AN866" s="43"/>
      <c r="AO866" s="43"/>
      <c r="AP866" s="43"/>
      <c r="AQ866" s="43"/>
      <c r="AR866" s="43"/>
      <c r="AS866" s="43"/>
      <c r="AT866" s="43"/>
      <c r="AU866" s="43"/>
      <c r="AV866" s="43"/>
      <c r="AW866" s="43"/>
      <c r="AX866" s="43"/>
    </row>
    <row r="867" spans="4:50" ht="13.5" customHeight="1" x14ac:dyDescent="0.3">
      <c r="D867" s="63"/>
      <c r="E867" s="63"/>
      <c r="F867" s="63"/>
      <c r="H867" s="64"/>
      <c r="AG867" s="65"/>
      <c r="AH867" s="65"/>
      <c r="AI867" s="65"/>
      <c r="AM867" s="43"/>
      <c r="AN867" s="43"/>
      <c r="AO867" s="43"/>
      <c r="AP867" s="43"/>
      <c r="AQ867" s="43"/>
      <c r="AR867" s="43"/>
      <c r="AS867" s="43"/>
      <c r="AT867" s="43"/>
      <c r="AU867" s="43"/>
      <c r="AV867" s="43"/>
      <c r="AW867" s="43"/>
      <c r="AX867" s="43"/>
    </row>
    <row r="868" spans="4:50" ht="13.5" customHeight="1" x14ac:dyDescent="0.3">
      <c r="D868" s="63"/>
      <c r="E868" s="63"/>
      <c r="F868" s="63"/>
      <c r="H868" s="64"/>
      <c r="AG868" s="65"/>
      <c r="AH868" s="65"/>
      <c r="AI868" s="65"/>
      <c r="AM868" s="43"/>
      <c r="AN868" s="43"/>
      <c r="AO868" s="43"/>
      <c r="AP868" s="43"/>
      <c r="AQ868" s="43"/>
      <c r="AR868" s="43"/>
      <c r="AS868" s="43"/>
      <c r="AT868" s="43"/>
      <c r="AU868" s="43"/>
      <c r="AV868" s="43"/>
      <c r="AW868" s="43"/>
      <c r="AX868" s="43"/>
    </row>
    <row r="869" spans="4:50" ht="13.5" customHeight="1" x14ac:dyDescent="0.3">
      <c r="D869" s="63"/>
      <c r="E869" s="63"/>
      <c r="F869" s="63"/>
      <c r="H869" s="64"/>
      <c r="AG869" s="65"/>
      <c r="AH869" s="65"/>
      <c r="AI869" s="65"/>
      <c r="AM869" s="43"/>
      <c r="AN869" s="43"/>
      <c r="AO869" s="43"/>
      <c r="AP869" s="43"/>
      <c r="AQ869" s="43"/>
      <c r="AR869" s="43"/>
      <c r="AS869" s="43"/>
      <c r="AT869" s="43"/>
      <c r="AU869" s="43"/>
      <c r="AV869" s="43"/>
      <c r="AW869" s="43"/>
      <c r="AX869" s="43"/>
    </row>
    <row r="870" spans="4:50" ht="13.5" customHeight="1" x14ac:dyDescent="0.3">
      <c r="D870" s="63"/>
      <c r="E870" s="63"/>
      <c r="F870" s="63"/>
      <c r="H870" s="64"/>
      <c r="AG870" s="65"/>
      <c r="AH870" s="65"/>
      <c r="AI870" s="65"/>
      <c r="AM870" s="43"/>
      <c r="AN870" s="43"/>
      <c r="AO870" s="43"/>
      <c r="AP870" s="43"/>
      <c r="AQ870" s="43"/>
      <c r="AR870" s="43"/>
      <c r="AS870" s="43"/>
      <c r="AT870" s="43"/>
      <c r="AU870" s="43"/>
      <c r="AV870" s="43"/>
      <c r="AW870" s="43"/>
      <c r="AX870" s="43"/>
    </row>
    <row r="871" spans="4:50" ht="13.5" customHeight="1" x14ac:dyDescent="0.3">
      <c r="D871" s="63"/>
      <c r="E871" s="63"/>
      <c r="F871" s="63"/>
      <c r="H871" s="64"/>
      <c r="AG871" s="65"/>
      <c r="AH871" s="65"/>
      <c r="AI871" s="65"/>
      <c r="AM871" s="43"/>
      <c r="AN871" s="43"/>
      <c r="AO871" s="43"/>
      <c r="AP871" s="43"/>
      <c r="AQ871" s="43"/>
      <c r="AR871" s="43"/>
      <c r="AS871" s="43"/>
      <c r="AT871" s="43"/>
      <c r="AU871" s="43"/>
      <c r="AV871" s="43"/>
      <c r="AW871" s="43"/>
      <c r="AX871" s="43"/>
    </row>
    <row r="872" spans="4:50" ht="13.5" customHeight="1" x14ac:dyDescent="0.3">
      <c r="D872" s="63"/>
      <c r="E872" s="63"/>
      <c r="F872" s="63"/>
      <c r="H872" s="64"/>
      <c r="AG872" s="65"/>
      <c r="AH872" s="65"/>
      <c r="AI872" s="65"/>
      <c r="AM872" s="43"/>
      <c r="AN872" s="43"/>
      <c r="AO872" s="43"/>
      <c r="AP872" s="43"/>
      <c r="AQ872" s="43"/>
      <c r="AR872" s="43"/>
      <c r="AS872" s="43"/>
      <c r="AT872" s="43"/>
      <c r="AU872" s="43"/>
      <c r="AV872" s="43"/>
      <c r="AW872" s="43"/>
      <c r="AX872" s="43"/>
    </row>
    <row r="873" spans="4:50" ht="13.5" customHeight="1" x14ac:dyDescent="0.3">
      <c r="D873" s="63"/>
      <c r="E873" s="63"/>
      <c r="F873" s="63"/>
      <c r="H873" s="64"/>
      <c r="AG873" s="65"/>
      <c r="AH873" s="65"/>
      <c r="AI873" s="65"/>
      <c r="AM873" s="43"/>
      <c r="AN873" s="43"/>
      <c r="AO873" s="43"/>
      <c r="AP873" s="43"/>
      <c r="AQ873" s="43"/>
      <c r="AR873" s="43"/>
      <c r="AS873" s="43"/>
      <c r="AT873" s="43"/>
      <c r="AU873" s="43"/>
      <c r="AV873" s="43"/>
      <c r="AW873" s="43"/>
      <c r="AX873" s="43"/>
    </row>
    <row r="874" spans="4:50" ht="13.5" customHeight="1" x14ac:dyDescent="0.3">
      <c r="D874" s="63"/>
      <c r="E874" s="63"/>
      <c r="F874" s="63"/>
      <c r="H874" s="64"/>
      <c r="AG874" s="65"/>
      <c r="AH874" s="65"/>
      <c r="AI874" s="65"/>
      <c r="AM874" s="43"/>
      <c r="AN874" s="43"/>
      <c r="AO874" s="43"/>
      <c r="AP874" s="43"/>
      <c r="AQ874" s="43"/>
      <c r="AR874" s="43"/>
      <c r="AS874" s="43"/>
      <c r="AT874" s="43"/>
      <c r="AU874" s="43"/>
      <c r="AV874" s="43"/>
      <c r="AW874" s="43"/>
      <c r="AX874" s="43"/>
    </row>
    <row r="875" spans="4:50" ht="13.5" customHeight="1" x14ac:dyDescent="0.3">
      <c r="D875" s="63"/>
      <c r="E875" s="63"/>
      <c r="F875" s="63"/>
      <c r="H875" s="64"/>
      <c r="AG875" s="65"/>
      <c r="AH875" s="65"/>
      <c r="AI875" s="65"/>
      <c r="AM875" s="43"/>
      <c r="AN875" s="43"/>
      <c r="AO875" s="43"/>
      <c r="AP875" s="43"/>
      <c r="AQ875" s="43"/>
      <c r="AR875" s="43"/>
      <c r="AS875" s="43"/>
      <c r="AT875" s="43"/>
      <c r="AU875" s="43"/>
      <c r="AV875" s="43"/>
      <c r="AW875" s="43"/>
      <c r="AX875" s="43"/>
    </row>
    <row r="876" spans="4:50" ht="13.5" customHeight="1" x14ac:dyDescent="0.3">
      <c r="D876" s="63"/>
      <c r="E876" s="63"/>
      <c r="F876" s="63"/>
      <c r="H876" s="64"/>
      <c r="AG876" s="65"/>
      <c r="AH876" s="65"/>
      <c r="AI876" s="65"/>
      <c r="AM876" s="43"/>
      <c r="AN876" s="43"/>
      <c r="AO876" s="43"/>
      <c r="AP876" s="43"/>
      <c r="AQ876" s="43"/>
      <c r="AR876" s="43"/>
      <c r="AS876" s="43"/>
      <c r="AT876" s="43"/>
      <c r="AU876" s="43"/>
      <c r="AV876" s="43"/>
      <c r="AW876" s="43"/>
      <c r="AX876" s="43"/>
    </row>
    <row r="877" spans="4:50" ht="13.5" customHeight="1" x14ac:dyDescent="0.3">
      <c r="D877" s="63"/>
      <c r="E877" s="63"/>
      <c r="F877" s="63"/>
      <c r="H877" s="64"/>
      <c r="AG877" s="65"/>
      <c r="AH877" s="65"/>
      <c r="AI877" s="65"/>
      <c r="AM877" s="43"/>
      <c r="AN877" s="43"/>
      <c r="AO877" s="43"/>
      <c r="AP877" s="43"/>
      <c r="AQ877" s="43"/>
      <c r="AR877" s="43"/>
      <c r="AS877" s="43"/>
      <c r="AT877" s="43"/>
      <c r="AU877" s="43"/>
      <c r="AV877" s="43"/>
      <c r="AW877" s="43"/>
      <c r="AX877" s="43"/>
    </row>
    <row r="878" spans="4:50" ht="13.5" customHeight="1" x14ac:dyDescent="0.3">
      <c r="D878" s="63"/>
      <c r="E878" s="63"/>
      <c r="F878" s="63"/>
      <c r="H878" s="64"/>
      <c r="AG878" s="65"/>
      <c r="AH878" s="65"/>
      <c r="AI878" s="65"/>
      <c r="AM878" s="43"/>
      <c r="AN878" s="43"/>
      <c r="AO878" s="43"/>
      <c r="AP878" s="43"/>
      <c r="AQ878" s="43"/>
      <c r="AR878" s="43"/>
      <c r="AS878" s="43"/>
      <c r="AT878" s="43"/>
      <c r="AU878" s="43"/>
      <c r="AV878" s="43"/>
      <c r="AW878" s="43"/>
      <c r="AX878" s="43"/>
    </row>
    <row r="879" spans="4:50" ht="13.5" customHeight="1" x14ac:dyDescent="0.3">
      <c r="D879" s="63"/>
      <c r="E879" s="63"/>
      <c r="F879" s="63"/>
      <c r="H879" s="64"/>
      <c r="AG879" s="65"/>
      <c r="AH879" s="65"/>
      <c r="AI879" s="65"/>
      <c r="AM879" s="43"/>
      <c r="AN879" s="43"/>
      <c r="AO879" s="43"/>
      <c r="AP879" s="43"/>
      <c r="AQ879" s="43"/>
      <c r="AR879" s="43"/>
      <c r="AS879" s="43"/>
      <c r="AT879" s="43"/>
      <c r="AU879" s="43"/>
      <c r="AV879" s="43"/>
      <c r="AW879" s="43"/>
      <c r="AX879" s="43"/>
    </row>
    <row r="880" spans="4:50" ht="13.5" customHeight="1" x14ac:dyDescent="0.3">
      <c r="D880" s="63"/>
      <c r="E880" s="63"/>
      <c r="F880" s="63"/>
      <c r="H880" s="64"/>
      <c r="AG880" s="65"/>
      <c r="AH880" s="65"/>
      <c r="AI880" s="65"/>
      <c r="AM880" s="43"/>
      <c r="AN880" s="43"/>
      <c r="AO880" s="43"/>
      <c r="AP880" s="43"/>
      <c r="AQ880" s="43"/>
      <c r="AR880" s="43"/>
      <c r="AS880" s="43"/>
      <c r="AT880" s="43"/>
      <c r="AU880" s="43"/>
      <c r="AV880" s="43"/>
      <c r="AW880" s="43"/>
      <c r="AX880" s="43"/>
    </row>
    <row r="881" spans="4:50" ht="13.5" customHeight="1" x14ac:dyDescent="0.3">
      <c r="D881" s="63"/>
      <c r="E881" s="63"/>
      <c r="F881" s="63"/>
      <c r="H881" s="64"/>
      <c r="AG881" s="65"/>
      <c r="AH881" s="65"/>
      <c r="AI881" s="65"/>
      <c r="AM881" s="43"/>
      <c r="AN881" s="43"/>
      <c r="AO881" s="43"/>
      <c r="AP881" s="43"/>
      <c r="AQ881" s="43"/>
      <c r="AR881" s="43"/>
      <c r="AS881" s="43"/>
      <c r="AT881" s="43"/>
      <c r="AU881" s="43"/>
      <c r="AV881" s="43"/>
      <c r="AW881" s="43"/>
      <c r="AX881" s="43"/>
    </row>
    <row r="882" spans="4:50" ht="13.5" customHeight="1" x14ac:dyDescent="0.3">
      <c r="D882" s="63"/>
      <c r="E882" s="63"/>
      <c r="F882" s="63"/>
      <c r="H882" s="64"/>
      <c r="AG882" s="65"/>
      <c r="AH882" s="65"/>
      <c r="AI882" s="65"/>
      <c r="AM882" s="43"/>
      <c r="AN882" s="43"/>
      <c r="AO882" s="43"/>
      <c r="AP882" s="43"/>
      <c r="AQ882" s="43"/>
      <c r="AR882" s="43"/>
      <c r="AS882" s="43"/>
      <c r="AT882" s="43"/>
      <c r="AU882" s="43"/>
      <c r="AV882" s="43"/>
      <c r="AW882" s="43"/>
      <c r="AX882" s="43"/>
    </row>
    <row r="883" spans="4:50" ht="13.5" customHeight="1" x14ac:dyDescent="0.3">
      <c r="D883" s="63"/>
      <c r="E883" s="63"/>
      <c r="F883" s="63"/>
      <c r="H883" s="64"/>
      <c r="AG883" s="65"/>
      <c r="AH883" s="65"/>
      <c r="AI883" s="65"/>
      <c r="AM883" s="43"/>
      <c r="AN883" s="43"/>
      <c r="AO883" s="43"/>
      <c r="AP883" s="43"/>
      <c r="AQ883" s="43"/>
      <c r="AR883" s="43"/>
      <c r="AS883" s="43"/>
      <c r="AT883" s="43"/>
      <c r="AU883" s="43"/>
      <c r="AV883" s="43"/>
      <c r="AW883" s="43"/>
      <c r="AX883" s="43"/>
    </row>
    <row r="884" spans="4:50" ht="13.5" customHeight="1" x14ac:dyDescent="0.3">
      <c r="D884" s="63"/>
      <c r="E884" s="63"/>
      <c r="F884" s="63"/>
      <c r="H884" s="64"/>
      <c r="AG884" s="65"/>
      <c r="AH884" s="65"/>
      <c r="AI884" s="65"/>
      <c r="AM884" s="43"/>
      <c r="AN884" s="43"/>
      <c r="AO884" s="43"/>
      <c r="AP884" s="43"/>
      <c r="AQ884" s="43"/>
      <c r="AR884" s="43"/>
      <c r="AS884" s="43"/>
      <c r="AT884" s="43"/>
      <c r="AU884" s="43"/>
      <c r="AV884" s="43"/>
      <c r="AW884" s="43"/>
      <c r="AX884" s="43"/>
    </row>
    <row r="885" spans="4:50" ht="13.5" customHeight="1" x14ac:dyDescent="0.3">
      <c r="D885" s="63"/>
      <c r="E885" s="63"/>
      <c r="F885" s="63"/>
      <c r="H885" s="64"/>
      <c r="AG885" s="65"/>
      <c r="AH885" s="65"/>
      <c r="AI885" s="65"/>
      <c r="AM885" s="43"/>
      <c r="AN885" s="43"/>
      <c r="AO885" s="43"/>
      <c r="AP885" s="43"/>
      <c r="AQ885" s="43"/>
      <c r="AR885" s="43"/>
      <c r="AS885" s="43"/>
      <c r="AT885" s="43"/>
      <c r="AU885" s="43"/>
      <c r="AV885" s="43"/>
      <c r="AW885" s="43"/>
      <c r="AX885" s="43"/>
    </row>
    <row r="886" spans="4:50" ht="13.5" customHeight="1" x14ac:dyDescent="0.3">
      <c r="D886" s="63"/>
      <c r="E886" s="63"/>
      <c r="F886" s="63"/>
      <c r="H886" s="64"/>
      <c r="AG886" s="65"/>
      <c r="AH886" s="65"/>
      <c r="AI886" s="65"/>
      <c r="AM886" s="43"/>
      <c r="AN886" s="43"/>
      <c r="AO886" s="43"/>
      <c r="AP886" s="43"/>
      <c r="AQ886" s="43"/>
      <c r="AR886" s="43"/>
      <c r="AS886" s="43"/>
      <c r="AT886" s="43"/>
      <c r="AU886" s="43"/>
      <c r="AV886" s="43"/>
      <c r="AW886" s="43"/>
      <c r="AX886" s="43"/>
    </row>
    <row r="887" spans="4:50" ht="13.5" customHeight="1" x14ac:dyDescent="0.3">
      <c r="D887" s="63"/>
      <c r="E887" s="63"/>
      <c r="F887" s="63"/>
      <c r="H887" s="64"/>
      <c r="AG887" s="65"/>
      <c r="AH887" s="65"/>
      <c r="AI887" s="65"/>
      <c r="AM887" s="43"/>
      <c r="AN887" s="43"/>
      <c r="AO887" s="43"/>
      <c r="AP887" s="43"/>
      <c r="AQ887" s="43"/>
      <c r="AR887" s="43"/>
      <c r="AS887" s="43"/>
      <c r="AT887" s="43"/>
      <c r="AU887" s="43"/>
      <c r="AV887" s="43"/>
      <c r="AW887" s="43"/>
      <c r="AX887" s="43"/>
    </row>
    <row r="888" spans="4:50" ht="13.5" customHeight="1" x14ac:dyDescent="0.3">
      <c r="D888" s="63"/>
      <c r="E888" s="63"/>
      <c r="F888" s="63"/>
      <c r="H888" s="64"/>
      <c r="AG888" s="65"/>
      <c r="AH888" s="65"/>
      <c r="AI888" s="65"/>
      <c r="AM888" s="43"/>
      <c r="AN888" s="43"/>
      <c r="AO888" s="43"/>
      <c r="AP888" s="43"/>
      <c r="AQ888" s="43"/>
      <c r="AR888" s="43"/>
      <c r="AS888" s="43"/>
      <c r="AT888" s="43"/>
      <c r="AU888" s="43"/>
      <c r="AV888" s="43"/>
      <c r="AW888" s="43"/>
      <c r="AX888" s="43"/>
    </row>
    <row r="889" spans="4:50" ht="13.5" customHeight="1" x14ac:dyDescent="0.3">
      <c r="D889" s="63"/>
      <c r="E889" s="63"/>
      <c r="F889" s="63"/>
      <c r="H889" s="64"/>
      <c r="AG889" s="65"/>
      <c r="AH889" s="65"/>
      <c r="AI889" s="65"/>
      <c r="AM889" s="43"/>
      <c r="AN889" s="43"/>
      <c r="AO889" s="43"/>
      <c r="AP889" s="43"/>
      <c r="AQ889" s="43"/>
      <c r="AR889" s="43"/>
      <c r="AS889" s="43"/>
      <c r="AT889" s="43"/>
      <c r="AU889" s="43"/>
      <c r="AV889" s="43"/>
      <c r="AW889" s="43"/>
      <c r="AX889" s="43"/>
    </row>
    <row r="890" spans="4:50" ht="13.5" customHeight="1" x14ac:dyDescent="0.3">
      <c r="D890" s="63"/>
      <c r="E890" s="63"/>
      <c r="F890" s="63"/>
      <c r="H890" s="64"/>
      <c r="AG890" s="65"/>
      <c r="AH890" s="65"/>
      <c r="AI890" s="65"/>
      <c r="AM890" s="43"/>
      <c r="AN890" s="43"/>
      <c r="AO890" s="43"/>
      <c r="AP890" s="43"/>
      <c r="AQ890" s="43"/>
      <c r="AR890" s="43"/>
      <c r="AS890" s="43"/>
      <c r="AT890" s="43"/>
      <c r="AU890" s="43"/>
      <c r="AV890" s="43"/>
      <c r="AW890" s="43"/>
      <c r="AX890" s="43"/>
    </row>
    <row r="891" spans="4:50" ht="13.5" customHeight="1" x14ac:dyDescent="0.3">
      <c r="D891" s="63"/>
      <c r="E891" s="63"/>
      <c r="F891" s="63"/>
      <c r="H891" s="64"/>
      <c r="AG891" s="65"/>
      <c r="AH891" s="65"/>
      <c r="AI891" s="65"/>
      <c r="AM891" s="43"/>
      <c r="AN891" s="43"/>
      <c r="AO891" s="43"/>
      <c r="AP891" s="43"/>
      <c r="AQ891" s="43"/>
      <c r="AR891" s="43"/>
      <c r="AS891" s="43"/>
      <c r="AT891" s="43"/>
      <c r="AU891" s="43"/>
      <c r="AV891" s="43"/>
      <c r="AW891" s="43"/>
      <c r="AX891" s="43"/>
    </row>
    <row r="892" spans="4:50" ht="13.5" customHeight="1" x14ac:dyDescent="0.3">
      <c r="D892" s="63"/>
      <c r="E892" s="63"/>
      <c r="F892" s="63"/>
      <c r="H892" s="64"/>
      <c r="AG892" s="65"/>
      <c r="AH892" s="65"/>
      <c r="AI892" s="65"/>
      <c r="AM892" s="43"/>
      <c r="AN892" s="43"/>
      <c r="AO892" s="43"/>
      <c r="AP892" s="43"/>
      <c r="AQ892" s="43"/>
      <c r="AR892" s="43"/>
      <c r="AS892" s="43"/>
      <c r="AT892" s="43"/>
      <c r="AU892" s="43"/>
      <c r="AV892" s="43"/>
      <c r="AW892" s="43"/>
      <c r="AX892" s="43"/>
    </row>
    <row r="893" spans="4:50" ht="13.5" customHeight="1" x14ac:dyDescent="0.3">
      <c r="D893" s="63"/>
      <c r="E893" s="63"/>
      <c r="F893" s="63"/>
      <c r="H893" s="64"/>
      <c r="AG893" s="65"/>
      <c r="AH893" s="65"/>
      <c r="AI893" s="65"/>
      <c r="AM893" s="43"/>
      <c r="AN893" s="43"/>
      <c r="AO893" s="43"/>
      <c r="AP893" s="43"/>
      <c r="AQ893" s="43"/>
      <c r="AR893" s="43"/>
      <c r="AS893" s="43"/>
      <c r="AT893" s="43"/>
      <c r="AU893" s="43"/>
      <c r="AV893" s="43"/>
      <c r="AW893" s="43"/>
      <c r="AX893" s="43"/>
    </row>
    <row r="894" spans="4:50" ht="13.5" customHeight="1" x14ac:dyDescent="0.3">
      <c r="D894" s="63"/>
      <c r="E894" s="63"/>
      <c r="F894" s="63"/>
      <c r="H894" s="64"/>
      <c r="AG894" s="65"/>
      <c r="AH894" s="65"/>
      <c r="AI894" s="65"/>
      <c r="AM894" s="43"/>
      <c r="AN894" s="43"/>
      <c r="AO894" s="43"/>
      <c r="AP894" s="43"/>
      <c r="AQ894" s="43"/>
      <c r="AR894" s="43"/>
      <c r="AS894" s="43"/>
      <c r="AT894" s="43"/>
      <c r="AU894" s="43"/>
      <c r="AV894" s="43"/>
      <c r="AW894" s="43"/>
      <c r="AX894" s="43"/>
    </row>
    <row r="895" spans="4:50" ht="13.5" customHeight="1" x14ac:dyDescent="0.3">
      <c r="D895" s="63"/>
      <c r="E895" s="63"/>
      <c r="F895" s="63"/>
      <c r="H895" s="64"/>
      <c r="AG895" s="65"/>
      <c r="AH895" s="65"/>
      <c r="AI895" s="65"/>
      <c r="AM895" s="43"/>
      <c r="AN895" s="43"/>
      <c r="AO895" s="43"/>
      <c r="AP895" s="43"/>
      <c r="AQ895" s="43"/>
      <c r="AR895" s="43"/>
      <c r="AS895" s="43"/>
      <c r="AT895" s="43"/>
      <c r="AU895" s="43"/>
      <c r="AV895" s="43"/>
      <c r="AW895" s="43"/>
      <c r="AX895" s="43"/>
    </row>
    <row r="896" spans="4:50" ht="13.5" customHeight="1" x14ac:dyDescent="0.3">
      <c r="D896" s="63"/>
      <c r="E896" s="63"/>
      <c r="F896" s="63"/>
      <c r="H896" s="64"/>
      <c r="AG896" s="65"/>
      <c r="AH896" s="65"/>
      <c r="AI896" s="65"/>
      <c r="AM896" s="43"/>
      <c r="AN896" s="43"/>
      <c r="AO896" s="43"/>
      <c r="AP896" s="43"/>
      <c r="AQ896" s="43"/>
      <c r="AR896" s="43"/>
      <c r="AS896" s="43"/>
      <c r="AT896" s="43"/>
      <c r="AU896" s="43"/>
      <c r="AV896" s="43"/>
      <c r="AW896" s="43"/>
      <c r="AX896" s="43"/>
    </row>
    <row r="897" spans="4:50" ht="13.5" customHeight="1" x14ac:dyDescent="0.3">
      <c r="D897" s="63"/>
      <c r="E897" s="63"/>
      <c r="F897" s="63"/>
      <c r="H897" s="64"/>
      <c r="AG897" s="65"/>
      <c r="AH897" s="65"/>
      <c r="AI897" s="65"/>
      <c r="AM897" s="43"/>
      <c r="AN897" s="43"/>
      <c r="AO897" s="43"/>
      <c r="AP897" s="43"/>
      <c r="AQ897" s="43"/>
      <c r="AR897" s="43"/>
      <c r="AS897" s="43"/>
      <c r="AT897" s="43"/>
      <c r="AU897" s="43"/>
      <c r="AV897" s="43"/>
      <c r="AW897" s="43"/>
      <c r="AX897" s="43"/>
    </row>
    <row r="898" spans="4:50" ht="13.5" customHeight="1" x14ac:dyDescent="0.3">
      <c r="D898" s="63"/>
      <c r="E898" s="63"/>
      <c r="F898" s="63"/>
      <c r="H898" s="64"/>
      <c r="AG898" s="65"/>
      <c r="AH898" s="65"/>
      <c r="AI898" s="65"/>
      <c r="AM898" s="43"/>
      <c r="AN898" s="43"/>
      <c r="AO898" s="43"/>
      <c r="AP898" s="43"/>
      <c r="AQ898" s="43"/>
      <c r="AR898" s="43"/>
      <c r="AS898" s="43"/>
      <c r="AT898" s="43"/>
      <c r="AU898" s="43"/>
      <c r="AV898" s="43"/>
      <c r="AW898" s="43"/>
      <c r="AX898" s="43"/>
    </row>
    <row r="899" spans="4:50" ht="13.5" customHeight="1" x14ac:dyDescent="0.3">
      <c r="D899" s="63"/>
      <c r="E899" s="63"/>
      <c r="F899" s="63"/>
      <c r="H899" s="64"/>
      <c r="AG899" s="65"/>
      <c r="AH899" s="65"/>
      <c r="AI899" s="65"/>
      <c r="AM899" s="43"/>
      <c r="AN899" s="43"/>
      <c r="AO899" s="43"/>
      <c r="AP899" s="43"/>
      <c r="AQ899" s="43"/>
      <c r="AR899" s="43"/>
      <c r="AS899" s="43"/>
      <c r="AT899" s="43"/>
      <c r="AU899" s="43"/>
      <c r="AV899" s="43"/>
      <c r="AW899" s="43"/>
      <c r="AX899" s="43"/>
    </row>
    <row r="900" spans="4:50" ht="13.5" customHeight="1" x14ac:dyDescent="0.3">
      <c r="D900" s="63"/>
      <c r="E900" s="63"/>
      <c r="F900" s="63"/>
      <c r="H900" s="64"/>
      <c r="AG900" s="65"/>
      <c r="AH900" s="65"/>
      <c r="AI900" s="65"/>
      <c r="AM900" s="43"/>
      <c r="AN900" s="43"/>
      <c r="AO900" s="43"/>
      <c r="AP900" s="43"/>
      <c r="AQ900" s="43"/>
      <c r="AR900" s="43"/>
      <c r="AS900" s="43"/>
      <c r="AT900" s="43"/>
      <c r="AU900" s="43"/>
      <c r="AV900" s="43"/>
      <c r="AW900" s="43"/>
      <c r="AX900" s="43"/>
    </row>
    <row r="901" spans="4:50" ht="13.5" customHeight="1" x14ac:dyDescent="0.3">
      <c r="D901" s="63"/>
      <c r="E901" s="63"/>
      <c r="F901" s="63"/>
      <c r="H901" s="64"/>
      <c r="AG901" s="65"/>
      <c r="AH901" s="65"/>
      <c r="AI901" s="65"/>
      <c r="AM901" s="43"/>
      <c r="AN901" s="43"/>
      <c r="AO901" s="43"/>
      <c r="AP901" s="43"/>
      <c r="AQ901" s="43"/>
      <c r="AR901" s="43"/>
      <c r="AS901" s="43"/>
      <c r="AT901" s="43"/>
      <c r="AU901" s="43"/>
      <c r="AV901" s="43"/>
      <c r="AW901" s="43"/>
      <c r="AX901" s="43"/>
    </row>
    <row r="902" spans="4:50" ht="13.5" customHeight="1" x14ac:dyDescent="0.3">
      <c r="D902" s="63"/>
      <c r="E902" s="63"/>
      <c r="F902" s="63"/>
      <c r="H902" s="64"/>
      <c r="AG902" s="65"/>
      <c r="AH902" s="65"/>
      <c r="AI902" s="65"/>
      <c r="AM902" s="43"/>
      <c r="AN902" s="43"/>
      <c r="AO902" s="43"/>
      <c r="AP902" s="43"/>
      <c r="AQ902" s="43"/>
      <c r="AR902" s="43"/>
      <c r="AS902" s="43"/>
      <c r="AT902" s="43"/>
      <c r="AU902" s="43"/>
      <c r="AV902" s="43"/>
      <c r="AW902" s="43"/>
      <c r="AX902" s="43"/>
    </row>
    <row r="903" spans="4:50" ht="13.5" customHeight="1" x14ac:dyDescent="0.3">
      <c r="D903" s="63"/>
      <c r="E903" s="63"/>
      <c r="F903" s="63"/>
      <c r="H903" s="64"/>
      <c r="AG903" s="65"/>
      <c r="AH903" s="65"/>
      <c r="AI903" s="65"/>
      <c r="AM903" s="43"/>
      <c r="AN903" s="43"/>
      <c r="AO903" s="43"/>
      <c r="AP903" s="43"/>
      <c r="AQ903" s="43"/>
      <c r="AR903" s="43"/>
      <c r="AS903" s="43"/>
      <c r="AT903" s="43"/>
      <c r="AU903" s="43"/>
      <c r="AV903" s="43"/>
      <c r="AW903" s="43"/>
      <c r="AX903" s="43"/>
    </row>
    <row r="904" spans="4:50" ht="13.5" customHeight="1" x14ac:dyDescent="0.3">
      <c r="D904" s="63"/>
      <c r="E904" s="63"/>
      <c r="F904" s="63"/>
      <c r="H904" s="64"/>
      <c r="AG904" s="65"/>
      <c r="AH904" s="65"/>
      <c r="AI904" s="65"/>
      <c r="AM904" s="43"/>
      <c r="AN904" s="43"/>
      <c r="AO904" s="43"/>
      <c r="AP904" s="43"/>
      <c r="AQ904" s="43"/>
      <c r="AR904" s="43"/>
      <c r="AS904" s="43"/>
      <c r="AT904" s="43"/>
      <c r="AU904" s="43"/>
      <c r="AV904" s="43"/>
      <c r="AW904" s="43"/>
      <c r="AX904" s="43"/>
    </row>
    <row r="905" spans="4:50" ht="13.5" customHeight="1" x14ac:dyDescent="0.3">
      <c r="D905" s="63"/>
      <c r="E905" s="63"/>
      <c r="F905" s="63"/>
      <c r="H905" s="64"/>
      <c r="AG905" s="65"/>
      <c r="AH905" s="65"/>
      <c r="AI905" s="65"/>
      <c r="AM905" s="43"/>
      <c r="AN905" s="43"/>
      <c r="AO905" s="43"/>
      <c r="AP905" s="43"/>
      <c r="AQ905" s="43"/>
      <c r="AR905" s="43"/>
      <c r="AS905" s="43"/>
      <c r="AT905" s="43"/>
      <c r="AU905" s="43"/>
      <c r="AV905" s="43"/>
      <c r="AW905" s="43"/>
      <c r="AX905" s="43"/>
    </row>
    <row r="906" spans="4:50" ht="13.5" customHeight="1" x14ac:dyDescent="0.3">
      <c r="D906" s="63"/>
      <c r="E906" s="63"/>
      <c r="F906" s="63"/>
      <c r="H906" s="64"/>
      <c r="AG906" s="65"/>
      <c r="AH906" s="65"/>
      <c r="AI906" s="65"/>
      <c r="AM906" s="43"/>
      <c r="AN906" s="43"/>
      <c r="AO906" s="43"/>
      <c r="AP906" s="43"/>
      <c r="AQ906" s="43"/>
      <c r="AR906" s="43"/>
      <c r="AS906" s="43"/>
      <c r="AT906" s="43"/>
      <c r="AU906" s="43"/>
      <c r="AV906" s="43"/>
      <c r="AW906" s="43"/>
      <c r="AX906" s="43"/>
    </row>
    <row r="907" spans="4:50" ht="13.5" customHeight="1" x14ac:dyDescent="0.3">
      <c r="D907" s="63"/>
      <c r="E907" s="63"/>
      <c r="F907" s="63"/>
      <c r="H907" s="64"/>
      <c r="AG907" s="65"/>
      <c r="AH907" s="65"/>
      <c r="AI907" s="65"/>
      <c r="AM907" s="43"/>
      <c r="AN907" s="43"/>
      <c r="AO907" s="43"/>
      <c r="AP907" s="43"/>
      <c r="AQ907" s="43"/>
      <c r="AR907" s="43"/>
      <c r="AS907" s="43"/>
      <c r="AT907" s="43"/>
      <c r="AU907" s="43"/>
      <c r="AV907" s="43"/>
      <c r="AW907" s="43"/>
      <c r="AX907" s="43"/>
    </row>
    <row r="908" spans="4:50" ht="13.5" customHeight="1" x14ac:dyDescent="0.3">
      <c r="D908" s="63"/>
      <c r="E908" s="63"/>
      <c r="F908" s="63"/>
      <c r="H908" s="64"/>
      <c r="AG908" s="65"/>
      <c r="AH908" s="65"/>
      <c r="AI908" s="65"/>
      <c r="AM908" s="43"/>
      <c r="AN908" s="43"/>
      <c r="AO908" s="43"/>
      <c r="AP908" s="43"/>
      <c r="AQ908" s="43"/>
      <c r="AR908" s="43"/>
      <c r="AS908" s="43"/>
      <c r="AT908" s="43"/>
      <c r="AU908" s="43"/>
      <c r="AV908" s="43"/>
      <c r="AW908" s="43"/>
      <c r="AX908" s="43"/>
    </row>
    <row r="909" spans="4:50" ht="13.5" customHeight="1" x14ac:dyDescent="0.3">
      <c r="D909" s="63"/>
      <c r="E909" s="63"/>
      <c r="F909" s="63"/>
      <c r="H909" s="64"/>
      <c r="AG909" s="65"/>
      <c r="AH909" s="65"/>
      <c r="AI909" s="65"/>
      <c r="AM909" s="43"/>
      <c r="AN909" s="43"/>
      <c r="AO909" s="43"/>
      <c r="AP909" s="43"/>
      <c r="AQ909" s="43"/>
      <c r="AR909" s="43"/>
      <c r="AS909" s="43"/>
      <c r="AT909" s="43"/>
      <c r="AU909" s="43"/>
      <c r="AV909" s="43"/>
      <c r="AW909" s="43"/>
      <c r="AX909" s="43"/>
    </row>
    <row r="910" spans="4:50" ht="13.5" customHeight="1" x14ac:dyDescent="0.3">
      <c r="D910" s="63"/>
      <c r="E910" s="63"/>
      <c r="F910" s="63"/>
      <c r="H910" s="64"/>
      <c r="AG910" s="65"/>
      <c r="AH910" s="65"/>
      <c r="AI910" s="65"/>
      <c r="AM910" s="43"/>
      <c r="AN910" s="43"/>
      <c r="AO910" s="43"/>
      <c r="AP910" s="43"/>
      <c r="AQ910" s="43"/>
      <c r="AR910" s="43"/>
      <c r="AS910" s="43"/>
      <c r="AT910" s="43"/>
      <c r="AU910" s="43"/>
      <c r="AV910" s="43"/>
      <c r="AW910" s="43"/>
      <c r="AX910" s="43"/>
    </row>
    <row r="911" spans="4:50" ht="13.5" customHeight="1" x14ac:dyDescent="0.3">
      <c r="D911" s="63"/>
      <c r="E911" s="63"/>
      <c r="F911" s="63"/>
      <c r="H911" s="64"/>
      <c r="AG911" s="65"/>
      <c r="AH911" s="65"/>
      <c r="AI911" s="65"/>
      <c r="AM911" s="43"/>
      <c r="AN911" s="43"/>
      <c r="AO911" s="43"/>
      <c r="AP911" s="43"/>
      <c r="AQ911" s="43"/>
      <c r="AR911" s="43"/>
      <c r="AS911" s="43"/>
      <c r="AT911" s="43"/>
      <c r="AU911" s="43"/>
      <c r="AV911" s="43"/>
      <c r="AW911" s="43"/>
      <c r="AX911" s="43"/>
    </row>
    <row r="912" spans="4:50" ht="13.5" customHeight="1" x14ac:dyDescent="0.3">
      <c r="D912" s="63"/>
      <c r="E912" s="63"/>
      <c r="F912" s="63"/>
      <c r="H912" s="64"/>
      <c r="AG912" s="65"/>
      <c r="AH912" s="65"/>
      <c r="AI912" s="65"/>
      <c r="AM912" s="43"/>
      <c r="AN912" s="43"/>
      <c r="AO912" s="43"/>
      <c r="AP912" s="43"/>
      <c r="AQ912" s="43"/>
      <c r="AR912" s="43"/>
      <c r="AS912" s="43"/>
      <c r="AT912" s="43"/>
      <c r="AU912" s="43"/>
      <c r="AV912" s="43"/>
      <c r="AW912" s="43"/>
      <c r="AX912" s="43"/>
    </row>
    <row r="913" spans="4:50" ht="13.5" customHeight="1" x14ac:dyDescent="0.3">
      <c r="D913" s="63"/>
      <c r="E913" s="63"/>
      <c r="F913" s="63"/>
      <c r="H913" s="64"/>
      <c r="AG913" s="65"/>
      <c r="AH913" s="65"/>
      <c r="AI913" s="65"/>
      <c r="AM913" s="43"/>
      <c r="AN913" s="43"/>
      <c r="AO913" s="43"/>
      <c r="AP913" s="43"/>
      <c r="AQ913" s="43"/>
      <c r="AR913" s="43"/>
      <c r="AS913" s="43"/>
      <c r="AT913" s="43"/>
      <c r="AU913" s="43"/>
      <c r="AV913" s="43"/>
      <c r="AW913" s="43"/>
      <c r="AX913" s="43"/>
    </row>
    <row r="914" spans="4:50" ht="13.5" customHeight="1" x14ac:dyDescent="0.3">
      <c r="D914" s="63"/>
      <c r="E914" s="63"/>
      <c r="F914" s="63"/>
      <c r="H914" s="64"/>
      <c r="AG914" s="65"/>
      <c r="AH914" s="65"/>
      <c r="AI914" s="65"/>
      <c r="AM914" s="43"/>
      <c r="AN914" s="43"/>
      <c r="AO914" s="43"/>
      <c r="AP914" s="43"/>
      <c r="AQ914" s="43"/>
      <c r="AR914" s="43"/>
      <c r="AS914" s="43"/>
      <c r="AT914" s="43"/>
      <c r="AU914" s="43"/>
      <c r="AV914" s="43"/>
      <c r="AW914" s="43"/>
      <c r="AX914" s="43"/>
    </row>
    <row r="915" spans="4:50" ht="13.5" customHeight="1" x14ac:dyDescent="0.3">
      <c r="D915" s="63"/>
      <c r="E915" s="63"/>
      <c r="F915" s="63"/>
      <c r="H915" s="64"/>
      <c r="AG915" s="65"/>
      <c r="AH915" s="65"/>
      <c r="AI915" s="65"/>
      <c r="AM915" s="43"/>
      <c r="AN915" s="43"/>
      <c r="AO915" s="43"/>
      <c r="AP915" s="43"/>
      <c r="AQ915" s="43"/>
      <c r="AR915" s="43"/>
      <c r="AS915" s="43"/>
      <c r="AT915" s="43"/>
      <c r="AU915" s="43"/>
      <c r="AV915" s="43"/>
      <c r="AW915" s="43"/>
      <c r="AX915" s="43"/>
    </row>
    <row r="916" spans="4:50" ht="13.5" customHeight="1" x14ac:dyDescent="0.3">
      <c r="D916" s="63"/>
      <c r="E916" s="63"/>
      <c r="F916" s="63"/>
      <c r="H916" s="64"/>
      <c r="AG916" s="65"/>
      <c r="AH916" s="65"/>
      <c r="AI916" s="65"/>
      <c r="AM916" s="43"/>
      <c r="AN916" s="43"/>
      <c r="AO916" s="43"/>
      <c r="AP916" s="43"/>
      <c r="AQ916" s="43"/>
      <c r="AR916" s="43"/>
      <c r="AS916" s="43"/>
      <c r="AT916" s="43"/>
      <c r="AU916" s="43"/>
      <c r="AV916" s="43"/>
      <c r="AW916" s="43"/>
      <c r="AX916" s="43"/>
    </row>
    <row r="917" spans="4:50" ht="13.5" customHeight="1" x14ac:dyDescent="0.3">
      <c r="D917" s="63"/>
      <c r="E917" s="63"/>
      <c r="F917" s="63"/>
      <c r="H917" s="64"/>
      <c r="AG917" s="65"/>
      <c r="AH917" s="65"/>
      <c r="AI917" s="65"/>
      <c r="AM917" s="43"/>
      <c r="AN917" s="43"/>
      <c r="AO917" s="43"/>
      <c r="AP917" s="43"/>
      <c r="AQ917" s="43"/>
      <c r="AR917" s="43"/>
      <c r="AS917" s="43"/>
      <c r="AT917" s="43"/>
      <c r="AU917" s="43"/>
      <c r="AV917" s="43"/>
      <c r="AW917" s="43"/>
      <c r="AX917" s="43"/>
    </row>
    <row r="918" spans="4:50" ht="13.5" customHeight="1" x14ac:dyDescent="0.3">
      <c r="D918" s="63"/>
      <c r="E918" s="63"/>
      <c r="F918" s="63"/>
      <c r="H918" s="64"/>
      <c r="AG918" s="65"/>
      <c r="AH918" s="65"/>
      <c r="AI918" s="65"/>
      <c r="AM918" s="43"/>
      <c r="AN918" s="43"/>
      <c r="AO918" s="43"/>
      <c r="AP918" s="43"/>
      <c r="AQ918" s="43"/>
      <c r="AR918" s="43"/>
      <c r="AS918" s="43"/>
      <c r="AT918" s="43"/>
      <c r="AU918" s="43"/>
      <c r="AV918" s="43"/>
      <c r="AW918" s="43"/>
      <c r="AX918" s="43"/>
    </row>
    <row r="919" spans="4:50" ht="13.5" customHeight="1" x14ac:dyDescent="0.3">
      <c r="D919" s="63"/>
      <c r="E919" s="63"/>
      <c r="F919" s="63"/>
      <c r="H919" s="64"/>
      <c r="AG919" s="65"/>
      <c r="AH919" s="65"/>
      <c r="AI919" s="65"/>
      <c r="AM919" s="43"/>
      <c r="AN919" s="43"/>
      <c r="AO919" s="43"/>
      <c r="AP919" s="43"/>
      <c r="AQ919" s="43"/>
      <c r="AR919" s="43"/>
      <c r="AS919" s="43"/>
      <c r="AT919" s="43"/>
      <c r="AU919" s="43"/>
      <c r="AV919" s="43"/>
      <c r="AW919" s="43"/>
      <c r="AX919" s="43"/>
    </row>
    <row r="920" spans="4:50" ht="13.5" customHeight="1" x14ac:dyDescent="0.3">
      <c r="D920" s="63"/>
      <c r="E920" s="63"/>
      <c r="F920" s="63"/>
      <c r="H920" s="64"/>
      <c r="AG920" s="65"/>
      <c r="AH920" s="65"/>
      <c r="AI920" s="65"/>
      <c r="AM920" s="43"/>
      <c r="AN920" s="43"/>
      <c r="AO920" s="43"/>
      <c r="AP920" s="43"/>
      <c r="AQ920" s="43"/>
      <c r="AR920" s="43"/>
      <c r="AS920" s="43"/>
      <c r="AT920" s="43"/>
      <c r="AU920" s="43"/>
      <c r="AV920" s="43"/>
      <c r="AW920" s="43"/>
      <c r="AX920" s="43"/>
    </row>
    <row r="921" spans="4:50" ht="13.5" customHeight="1" x14ac:dyDescent="0.3">
      <c r="D921" s="63"/>
      <c r="E921" s="63"/>
      <c r="F921" s="63"/>
      <c r="H921" s="64"/>
      <c r="AG921" s="65"/>
      <c r="AH921" s="65"/>
      <c r="AI921" s="65"/>
      <c r="AM921" s="43"/>
      <c r="AN921" s="43"/>
      <c r="AO921" s="43"/>
      <c r="AP921" s="43"/>
      <c r="AQ921" s="43"/>
      <c r="AR921" s="43"/>
      <c r="AS921" s="43"/>
      <c r="AT921" s="43"/>
      <c r="AU921" s="43"/>
      <c r="AV921" s="43"/>
      <c r="AW921" s="43"/>
      <c r="AX921" s="43"/>
    </row>
    <row r="922" spans="4:50" ht="13.5" customHeight="1" x14ac:dyDescent="0.3">
      <c r="D922" s="63"/>
      <c r="E922" s="63"/>
      <c r="F922" s="63"/>
      <c r="H922" s="64"/>
      <c r="AG922" s="65"/>
      <c r="AH922" s="65"/>
      <c r="AI922" s="65"/>
      <c r="AM922" s="43"/>
      <c r="AN922" s="43"/>
      <c r="AO922" s="43"/>
      <c r="AP922" s="43"/>
      <c r="AQ922" s="43"/>
      <c r="AR922" s="43"/>
      <c r="AS922" s="43"/>
      <c r="AT922" s="43"/>
      <c r="AU922" s="43"/>
      <c r="AV922" s="43"/>
      <c r="AW922" s="43"/>
      <c r="AX922" s="43"/>
    </row>
    <row r="923" spans="4:50" ht="13.5" customHeight="1" x14ac:dyDescent="0.3">
      <c r="D923" s="63"/>
      <c r="E923" s="63"/>
      <c r="F923" s="63"/>
      <c r="H923" s="64"/>
      <c r="AG923" s="65"/>
      <c r="AH923" s="65"/>
      <c r="AI923" s="65"/>
      <c r="AM923" s="43"/>
      <c r="AN923" s="43"/>
      <c r="AO923" s="43"/>
      <c r="AP923" s="43"/>
      <c r="AQ923" s="43"/>
      <c r="AR923" s="43"/>
      <c r="AS923" s="43"/>
      <c r="AT923" s="43"/>
      <c r="AU923" s="43"/>
      <c r="AV923" s="43"/>
      <c r="AW923" s="43"/>
      <c r="AX923" s="43"/>
    </row>
    <row r="924" spans="4:50" ht="13.5" customHeight="1" x14ac:dyDescent="0.3">
      <c r="D924" s="63"/>
      <c r="E924" s="63"/>
      <c r="F924" s="63"/>
      <c r="H924" s="64"/>
      <c r="AG924" s="65"/>
      <c r="AH924" s="65"/>
      <c r="AI924" s="65"/>
      <c r="AM924" s="43"/>
      <c r="AN924" s="43"/>
      <c r="AO924" s="43"/>
      <c r="AP924" s="43"/>
      <c r="AQ924" s="43"/>
      <c r="AR924" s="43"/>
      <c r="AS924" s="43"/>
      <c r="AT924" s="43"/>
      <c r="AU924" s="43"/>
      <c r="AV924" s="43"/>
      <c r="AW924" s="43"/>
      <c r="AX924" s="43"/>
    </row>
    <row r="925" spans="4:50" ht="13.5" customHeight="1" x14ac:dyDescent="0.3">
      <c r="D925" s="63"/>
      <c r="E925" s="63"/>
      <c r="F925" s="63"/>
      <c r="H925" s="64"/>
      <c r="AG925" s="65"/>
      <c r="AH925" s="65"/>
      <c r="AI925" s="65"/>
      <c r="AM925" s="43"/>
      <c r="AN925" s="43"/>
      <c r="AO925" s="43"/>
      <c r="AP925" s="43"/>
      <c r="AQ925" s="43"/>
      <c r="AR925" s="43"/>
      <c r="AS925" s="43"/>
      <c r="AT925" s="43"/>
      <c r="AU925" s="43"/>
      <c r="AV925" s="43"/>
      <c r="AW925" s="43"/>
      <c r="AX925" s="43"/>
    </row>
    <row r="926" spans="4:50" ht="13.5" customHeight="1" x14ac:dyDescent="0.3">
      <c r="D926" s="63"/>
      <c r="E926" s="63"/>
      <c r="F926" s="63"/>
      <c r="H926" s="64"/>
      <c r="AG926" s="65"/>
      <c r="AH926" s="65"/>
      <c r="AI926" s="65"/>
      <c r="AM926" s="43"/>
      <c r="AN926" s="43"/>
      <c r="AO926" s="43"/>
      <c r="AP926" s="43"/>
      <c r="AQ926" s="43"/>
      <c r="AR926" s="43"/>
      <c r="AS926" s="43"/>
      <c r="AT926" s="43"/>
      <c r="AU926" s="43"/>
      <c r="AV926" s="43"/>
      <c r="AW926" s="43"/>
      <c r="AX926" s="43"/>
    </row>
    <row r="927" spans="4:50" ht="13.5" customHeight="1" x14ac:dyDescent="0.3">
      <c r="D927" s="63"/>
      <c r="E927" s="63"/>
      <c r="F927" s="63"/>
      <c r="H927" s="64"/>
      <c r="AG927" s="65"/>
      <c r="AH927" s="65"/>
      <c r="AI927" s="65"/>
      <c r="AM927" s="43"/>
      <c r="AN927" s="43"/>
      <c r="AO927" s="43"/>
      <c r="AP927" s="43"/>
      <c r="AQ927" s="43"/>
      <c r="AR927" s="43"/>
      <c r="AS927" s="43"/>
      <c r="AT927" s="43"/>
      <c r="AU927" s="43"/>
      <c r="AV927" s="43"/>
      <c r="AW927" s="43"/>
      <c r="AX927" s="43"/>
    </row>
    <row r="928" spans="4:50" ht="13.5" customHeight="1" x14ac:dyDescent="0.3">
      <c r="D928" s="63"/>
      <c r="E928" s="63"/>
      <c r="F928" s="63"/>
      <c r="H928" s="64"/>
      <c r="AG928" s="65"/>
      <c r="AH928" s="65"/>
      <c r="AI928" s="65"/>
      <c r="AM928" s="43"/>
      <c r="AN928" s="43"/>
      <c r="AO928" s="43"/>
      <c r="AP928" s="43"/>
      <c r="AQ928" s="43"/>
      <c r="AR928" s="43"/>
      <c r="AS928" s="43"/>
      <c r="AT928" s="43"/>
      <c r="AU928" s="43"/>
      <c r="AV928" s="43"/>
      <c r="AW928" s="43"/>
      <c r="AX928" s="43"/>
    </row>
    <row r="929" spans="4:50" ht="13.5" customHeight="1" x14ac:dyDescent="0.3">
      <c r="D929" s="63"/>
      <c r="E929" s="63"/>
      <c r="F929" s="63"/>
      <c r="H929" s="64"/>
      <c r="AG929" s="65"/>
      <c r="AH929" s="65"/>
      <c r="AI929" s="65"/>
      <c r="AM929" s="43"/>
      <c r="AN929" s="43"/>
      <c r="AO929" s="43"/>
      <c r="AP929" s="43"/>
      <c r="AQ929" s="43"/>
      <c r="AR929" s="43"/>
      <c r="AS929" s="43"/>
      <c r="AT929" s="43"/>
      <c r="AU929" s="43"/>
      <c r="AV929" s="43"/>
      <c r="AW929" s="43"/>
      <c r="AX929" s="43"/>
    </row>
    <row r="930" spans="4:50" ht="13.5" customHeight="1" x14ac:dyDescent="0.3">
      <c r="D930" s="63"/>
      <c r="E930" s="63"/>
      <c r="F930" s="63"/>
      <c r="H930" s="64"/>
      <c r="AG930" s="65"/>
      <c r="AH930" s="65"/>
      <c r="AI930" s="65"/>
      <c r="AM930" s="43"/>
      <c r="AN930" s="43"/>
      <c r="AO930" s="43"/>
      <c r="AP930" s="43"/>
      <c r="AQ930" s="43"/>
      <c r="AR930" s="43"/>
      <c r="AS930" s="43"/>
      <c r="AT930" s="43"/>
      <c r="AU930" s="43"/>
      <c r="AV930" s="43"/>
      <c r="AW930" s="43"/>
      <c r="AX930" s="43"/>
    </row>
    <row r="931" spans="4:50" ht="13.5" customHeight="1" x14ac:dyDescent="0.3">
      <c r="D931" s="63"/>
      <c r="E931" s="63"/>
      <c r="F931" s="63"/>
      <c r="H931" s="64"/>
      <c r="AG931" s="65"/>
      <c r="AH931" s="65"/>
      <c r="AI931" s="65"/>
      <c r="AM931" s="43"/>
      <c r="AN931" s="43"/>
      <c r="AO931" s="43"/>
      <c r="AP931" s="43"/>
      <c r="AQ931" s="43"/>
      <c r="AR931" s="43"/>
      <c r="AS931" s="43"/>
      <c r="AT931" s="43"/>
      <c r="AU931" s="43"/>
      <c r="AV931" s="43"/>
      <c r="AW931" s="43"/>
      <c r="AX931" s="43"/>
    </row>
    <row r="932" spans="4:50" ht="13.5" customHeight="1" x14ac:dyDescent="0.3">
      <c r="D932" s="63"/>
      <c r="E932" s="63"/>
      <c r="F932" s="63"/>
      <c r="H932" s="64"/>
      <c r="AG932" s="65"/>
      <c r="AH932" s="65"/>
      <c r="AI932" s="65"/>
      <c r="AM932" s="43"/>
      <c r="AN932" s="43"/>
      <c r="AO932" s="43"/>
      <c r="AP932" s="43"/>
      <c r="AQ932" s="43"/>
      <c r="AR932" s="43"/>
      <c r="AS932" s="43"/>
      <c r="AT932" s="43"/>
      <c r="AU932" s="43"/>
      <c r="AV932" s="43"/>
      <c r="AW932" s="43"/>
      <c r="AX932" s="43"/>
    </row>
    <row r="933" spans="4:50" ht="13.5" customHeight="1" x14ac:dyDescent="0.3">
      <c r="D933" s="63"/>
      <c r="E933" s="63"/>
      <c r="F933" s="63"/>
      <c r="H933" s="64"/>
      <c r="AG933" s="65"/>
      <c r="AH933" s="65"/>
      <c r="AI933" s="65"/>
      <c r="AM933" s="43"/>
      <c r="AN933" s="43"/>
      <c r="AO933" s="43"/>
      <c r="AP933" s="43"/>
      <c r="AQ933" s="43"/>
      <c r="AR933" s="43"/>
      <c r="AS933" s="43"/>
      <c r="AT933" s="43"/>
      <c r="AU933" s="43"/>
      <c r="AV933" s="43"/>
      <c r="AW933" s="43"/>
      <c r="AX933" s="43"/>
    </row>
    <row r="934" spans="4:50" ht="13.5" customHeight="1" x14ac:dyDescent="0.3">
      <c r="D934" s="63"/>
      <c r="E934" s="63"/>
      <c r="F934" s="63"/>
      <c r="H934" s="64"/>
      <c r="AG934" s="65"/>
      <c r="AH934" s="65"/>
      <c r="AI934" s="65"/>
      <c r="AM934" s="43"/>
      <c r="AN934" s="43"/>
      <c r="AO934" s="43"/>
      <c r="AP934" s="43"/>
      <c r="AQ934" s="43"/>
      <c r="AR934" s="43"/>
      <c r="AS934" s="43"/>
      <c r="AT934" s="43"/>
      <c r="AU934" s="43"/>
      <c r="AV934" s="43"/>
      <c r="AW934" s="43"/>
      <c r="AX934" s="43"/>
    </row>
    <row r="935" spans="4:50" ht="13.5" customHeight="1" x14ac:dyDescent="0.3">
      <c r="D935" s="63"/>
      <c r="E935" s="63"/>
      <c r="F935" s="63"/>
      <c r="H935" s="64"/>
      <c r="AG935" s="65"/>
      <c r="AH935" s="65"/>
      <c r="AI935" s="65"/>
      <c r="AM935" s="43"/>
      <c r="AN935" s="43"/>
      <c r="AO935" s="43"/>
      <c r="AP935" s="43"/>
      <c r="AQ935" s="43"/>
      <c r="AR935" s="43"/>
      <c r="AS935" s="43"/>
      <c r="AT935" s="43"/>
      <c r="AU935" s="43"/>
      <c r="AV935" s="43"/>
      <c r="AW935" s="43"/>
      <c r="AX935" s="43"/>
    </row>
    <row r="936" spans="4:50" ht="13.5" customHeight="1" x14ac:dyDescent="0.3">
      <c r="D936" s="63"/>
      <c r="E936" s="63"/>
      <c r="F936" s="63"/>
      <c r="H936" s="64"/>
      <c r="AG936" s="65"/>
      <c r="AH936" s="65"/>
      <c r="AI936" s="65"/>
      <c r="AM936" s="43"/>
      <c r="AN936" s="43"/>
      <c r="AO936" s="43"/>
      <c r="AP936" s="43"/>
      <c r="AQ936" s="43"/>
      <c r="AR936" s="43"/>
      <c r="AS936" s="43"/>
      <c r="AT936" s="43"/>
      <c r="AU936" s="43"/>
      <c r="AV936" s="43"/>
      <c r="AW936" s="43"/>
      <c r="AX936" s="43"/>
    </row>
    <row r="937" spans="4:50" ht="13.5" customHeight="1" x14ac:dyDescent="0.3">
      <c r="D937" s="63"/>
      <c r="E937" s="63"/>
      <c r="F937" s="63"/>
      <c r="H937" s="64"/>
      <c r="AG937" s="65"/>
      <c r="AH937" s="65"/>
      <c r="AI937" s="65"/>
      <c r="AM937" s="43"/>
      <c r="AN937" s="43"/>
      <c r="AO937" s="43"/>
      <c r="AP937" s="43"/>
      <c r="AQ937" s="43"/>
      <c r="AR937" s="43"/>
      <c r="AS937" s="43"/>
      <c r="AT937" s="43"/>
      <c r="AU937" s="43"/>
      <c r="AV937" s="43"/>
      <c r="AW937" s="43"/>
      <c r="AX937" s="43"/>
    </row>
    <row r="938" spans="4:50" ht="13.5" customHeight="1" x14ac:dyDescent="0.3">
      <c r="D938" s="63"/>
      <c r="E938" s="63"/>
      <c r="F938" s="63"/>
      <c r="H938" s="64"/>
      <c r="AG938" s="65"/>
      <c r="AH938" s="65"/>
      <c r="AI938" s="65"/>
      <c r="AM938" s="43"/>
      <c r="AN938" s="43"/>
      <c r="AO938" s="43"/>
      <c r="AP938" s="43"/>
      <c r="AQ938" s="43"/>
      <c r="AR938" s="43"/>
      <c r="AS938" s="43"/>
      <c r="AT938" s="43"/>
      <c r="AU938" s="43"/>
      <c r="AV938" s="43"/>
      <c r="AW938" s="43"/>
      <c r="AX938" s="43"/>
    </row>
    <row r="939" spans="4:50" ht="13.5" customHeight="1" x14ac:dyDescent="0.3">
      <c r="D939" s="63"/>
      <c r="E939" s="63"/>
      <c r="F939" s="63"/>
      <c r="H939" s="64"/>
      <c r="AG939" s="65"/>
      <c r="AH939" s="65"/>
      <c r="AI939" s="65"/>
      <c r="AM939" s="43"/>
      <c r="AN939" s="43"/>
      <c r="AO939" s="43"/>
      <c r="AP939" s="43"/>
      <c r="AQ939" s="43"/>
      <c r="AR939" s="43"/>
      <c r="AS939" s="43"/>
      <c r="AT939" s="43"/>
      <c r="AU939" s="43"/>
      <c r="AV939" s="43"/>
      <c r="AW939" s="43"/>
      <c r="AX939" s="43"/>
    </row>
    <row r="940" spans="4:50" ht="13.5" customHeight="1" x14ac:dyDescent="0.3">
      <c r="D940" s="63"/>
      <c r="E940" s="63"/>
      <c r="F940" s="63"/>
      <c r="H940" s="64"/>
      <c r="AG940" s="65"/>
      <c r="AH940" s="65"/>
      <c r="AI940" s="65"/>
      <c r="AM940" s="43"/>
      <c r="AN940" s="43"/>
      <c r="AO940" s="43"/>
      <c r="AP940" s="43"/>
      <c r="AQ940" s="43"/>
      <c r="AR940" s="43"/>
      <c r="AS940" s="43"/>
      <c r="AT940" s="43"/>
      <c r="AU940" s="43"/>
      <c r="AV940" s="43"/>
      <c r="AW940" s="43"/>
      <c r="AX940" s="43"/>
    </row>
    <row r="941" spans="4:50" ht="13.5" customHeight="1" x14ac:dyDescent="0.3">
      <c r="D941" s="63"/>
      <c r="E941" s="63"/>
      <c r="F941" s="63"/>
      <c r="H941" s="64"/>
      <c r="AG941" s="65"/>
      <c r="AH941" s="65"/>
      <c r="AI941" s="65"/>
      <c r="AM941" s="43"/>
      <c r="AN941" s="43"/>
      <c r="AO941" s="43"/>
      <c r="AP941" s="43"/>
      <c r="AQ941" s="43"/>
      <c r="AR941" s="43"/>
      <c r="AS941" s="43"/>
      <c r="AT941" s="43"/>
      <c r="AU941" s="43"/>
      <c r="AV941" s="43"/>
      <c r="AW941" s="43"/>
      <c r="AX941" s="43"/>
    </row>
    <row r="942" spans="4:50" ht="13.5" customHeight="1" x14ac:dyDescent="0.3">
      <c r="D942" s="63"/>
      <c r="E942" s="63"/>
      <c r="F942" s="63"/>
      <c r="H942" s="64"/>
      <c r="AG942" s="65"/>
      <c r="AH942" s="65"/>
      <c r="AI942" s="65"/>
      <c r="AM942" s="43"/>
      <c r="AN942" s="43"/>
      <c r="AO942" s="43"/>
      <c r="AP942" s="43"/>
      <c r="AQ942" s="43"/>
      <c r="AR942" s="43"/>
      <c r="AS942" s="43"/>
      <c r="AT942" s="43"/>
      <c r="AU942" s="43"/>
      <c r="AV942" s="43"/>
      <c r="AW942" s="43"/>
      <c r="AX942" s="43"/>
    </row>
    <row r="943" spans="4:50" ht="13.5" customHeight="1" x14ac:dyDescent="0.3">
      <c r="D943" s="63"/>
      <c r="E943" s="63"/>
      <c r="F943" s="63"/>
      <c r="H943" s="64"/>
      <c r="AG943" s="65"/>
      <c r="AH943" s="65"/>
      <c r="AI943" s="65"/>
      <c r="AM943" s="43"/>
      <c r="AN943" s="43"/>
      <c r="AO943" s="43"/>
      <c r="AP943" s="43"/>
      <c r="AQ943" s="43"/>
      <c r="AR943" s="43"/>
      <c r="AS943" s="43"/>
      <c r="AT943" s="43"/>
      <c r="AU943" s="43"/>
      <c r="AV943" s="43"/>
      <c r="AW943" s="43"/>
      <c r="AX943" s="43"/>
    </row>
    <row r="944" spans="4:50" ht="13.5" customHeight="1" x14ac:dyDescent="0.3">
      <c r="D944" s="63"/>
      <c r="E944" s="63"/>
      <c r="F944" s="63"/>
      <c r="H944" s="64"/>
      <c r="AG944" s="65"/>
      <c r="AH944" s="65"/>
      <c r="AI944" s="65"/>
      <c r="AM944" s="43"/>
      <c r="AN944" s="43"/>
      <c r="AO944" s="43"/>
      <c r="AP944" s="43"/>
      <c r="AQ944" s="43"/>
      <c r="AR944" s="43"/>
      <c r="AS944" s="43"/>
      <c r="AT944" s="43"/>
      <c r="AU944" s="43"/>
      <c r="AV944" s="43"/>
      <c r="AW944" s="43"/>
      <c r="AX944" s="43"/>
    </row>
    <row r="945" spans="4:50" ht="13.5" customHeight="1" x14ac:dyDescent="0.3">
      <c r="D945" s="63"/>
      <c r="E945" s="63"/>
      <c r="F945" s="63"/>
      <c r="H945" s="64"/>
      <c r="AG945" s="65"/>
      <c r="AH945" s="65"/>
      <c r="AI945" s="65"/>
      <c r="AM945" s="43"/>
      <c r="AN945" s="43"/>
      <c r="AO945" s="43"/>
      <c r="AP945" s="43"/>
      <c r="AQ945" s="43"/>
      <c r="AR945" s="43"/>
      <c r="AS945" s="43"/>
      <c r="AT945" s="43"/>
      <c r="AU945" s="43"/>
      <c r="AV945" s="43"/>
      <c r="AW945" s="43"/>
      <c r="AX945" s="43"/>
    </row>
    <row r="946" spans="4:50" ht="13.5" customHeight="1" x14ac:dyDescent="0.3">
      <c r="D946" s="63"/>
      <c r="E946" s="63"/>
      <c r="F946" s="63"/>
      <c r="H946" s="64"/>
      <c r="AG946" s="65"/>
      <c r="AH946" s="65"/>
      <c r="AI946" s="65"/>
      <c r="AM946" s="43"/>
      <c r="AN946" s="43"/>
      <c r="AO946" s="43"/>
      <c r="AP946" s="43"/>
      <c r="AQ946" s="43"/>
      <c r="AR946" s="43"/>
      <c r="AS946" s="43"/>
      <c r="AT946" s="43"/>
      <c r="AU946" s="43"/>
      <c r="AV946" s="43"/>
      <c r="AW946" s="43"/>
      <c r="AX946" s="43"/>
    </row>
    <row r="947" spans="4:50" ht="13.5" customHeight="1" x14ac:dyDescent="0.3">
      <c r="D947" s="63"/>
      <c r="E947" s="63"/>
      <c r="F947" s="63"/>
      <c r="H947" s="64"/>
      <c r="AG947" s="65"/>
      <c r="AH947" s="65"/>
      <c r="AI947" s="65"/>
      <c r="AM947" s="43"/>
      <c r="AN947" s="43"/>
      <c r="AO947" s="43"/>
      <c r="AP947" s="43"/>
      <c r="AQ947" s="43"/>
      <c r="AR947" s="43"/>
      <c r="AS947" s="43"/>
      <c r="AT947" s="43"/>
      <c r="AU947" s="43"/>
      <c r="AV947" s="43"/>
      <c r="AW947" s="43"/>
      <c r="AX947" s="43"/>
    </row>
    <row r="948" spans="4:50" ht="13.5" customHeight="1" x14ac:dyDescent="0.3">
      <c r="D948" s="63"/>
      <c r="E948" s="63"/>
      <c r="F948" s="63"/>
      <c r="H948" s="64"/>
      <c r="AG948" s="65"/>
      <c r="AH948" s="65"/>
      <c r="AI948" s="65"/>
      <c r="AM948" s="43"/>
      <c r="AN948" s="43"/>
      <c r="AO948" s="43"/>
      <c r="AP948" s="43"/>
      <c r="AQ948" s="43"/>
      <c r="AR948" s="43"/>
      <c r="AS948" s="43"/>
      <c r="AT948" s="43"/>
      <c r="AU948" s="43"/>
      <c r="AV948" s="43"/>
      <c r="AW948" s="43"/>
      <c r="AX948" s="43"/>
    </row>
    <row r="949" spans="4:50" ht="13.5" customHeight="1" x14ac:dyDescent="0.3">
      <c r="D949" s="63"/>
      <c r="E949" s="63"/>
      <c r="F949" s="63"/>
      <c r="H949" s="64"/>
      <c r="AG949" s="65"/>
      <c r="AH949" s="65"/>
      <c r="AI949" s="65"/>
      <c r="AM949" s="43"/>
      <c r="AN949" s="43"/>
      <c r="AO949" s="43"/>
      <c r="AP949" s="43"/>
      <c r="AQ949" s="43"/>
      <c r="AR949" s="43"/>
      <c r="AS949" s="43"/>
      <c r="AT949" s="43"/>
      <c r="AU949" s="43"/>
      <c r="AV949" s="43"/>
      <c r="AW949" s="43"/>
      <c r="AX949" s="43"/>
    </row>
    <row r="950" spans="4:50" ht="13.5" customHeight="1" x14ac:dyDescent="0.3">
      <c r="D950" s="63"/>
      <c r="E950" s="63"/>
      <c r="F950" s="63"/>
      <c r="H950" s="64"/>
      <c r="AG950" s="65"/>
      <c r="AH950" s="65"/>
      <c r="AI950" s="65"/>
      <c r="AM950" s="43"/>
      <c r="AN950" s="43"/>
      <c r="AO950" s="43"/>
      <c r="AP950" s="43"/>
      <c r="AQ950" s="43"/>
      <c r="AR950" s="43"/>
      <c r="AS950" s="43"/>
      <c r="AT950" s="43"/>
      <c r="AU950" s="43"/>
      <c r="AV950" s="43"/>
      <c r="AW950" s="43"/>
      <c r="AX950" s="43"/>
    </row>
    <row r="951" spans="4:50" ht="13.5" customHeight="1" x14ac:dyDescent="0.3">
      <c r="D951" s="63"/>
      <c r="E951" s="63"/>
      <c r="F951" s="63"/>
      <c r="H951" s="64"/>
      <c r="AG951" s="65"/>
      <c r="AH951" s="65"/>
      <c r="AI951" s="65"/>
      <c r="AM951" s="43"/>
      <c r="AN951" s="43"/>
      <c r="AO951" s="43"/>
      <c r="AP951" s="43"/>
      <c r="AQ951" s="43"/>
      <c r="AR951" s="43"/>
      <c r="AS951" s="43"/>
      <c r="AT951" s="43"/>
      <c r="AU951" s="43"/>
      <c r="AV951" s="43"/>
      <c r="AW951" s="43"/>
      <c r="AX951" s="43"/>
    </row>
    <row r="952" spans="4:50" ht="13.5" customHeight="1" x14ac:dyDescent="0.3">
      <c r="D952" s="63"/>
      <c r="E952" s="63"/>
      <c r="F952" s="63"/>
      <c r="H952" s="64"/>
      <c r="AG952" s="65"/>
      <c r="AH952" s="65"/>
      <c r="AI952" s="65"/>
      <c r="AM952" s="43"/>
      <c r="AN952" s="43"/>
      <c r="AO952" s="43"/>
      <c r="AP952" s="43"/>
      <c r="AQ952" s="43"/>
      <c r="AR952" s="43"/>
      <c r="AS952" s="43"/>
      <c r="AT952" s="43"/>
      <c r="AU952" s="43"/>
      <c r="AV952" s="43"/>
      <c r="AW952" s="43"/>
      <c r="AX952" s="43"/>
    </row>
    <row r="953" spans="4:50" ht="13.5" customHeight="1" x14ac:dyDescent="0.3">
      <c r="D953" s="63"/>
      <c r="E953" s="63"/>
      <c r="F953" s="63"/>
      <c r="H953" s="64"/>
      <c r="AG953" s="65"/>
      <c r="AH953" s="65"/>
      <c r="AI953" s="65"/>
      <c r="AM953" s="43"/>
      <c r="AN953" s="43"/>
      <c r="AO953" s="43"/>
      <c r="AP953" s="43"/>
      <c r="AQ953" s="43"/>
      <c r="AR953" s="43"/>
      <c r="AS953" s="43"/>
      <c r="AT953" s="43"/>
      <c r="AU953" s="43"/>
      <c r="AV953" s="43"/>
      <c r="AW953" s="43"/>
      <c r="AX953" s="43"/>
    </row>
    <row r="954" spans="4:50" ht="13.5" customHeight="1" x14ac:dyDescent="0.3">
      <c r="D954" s="63"/>
      <c r="E954" s="63"/>
      <c r="F954" s="63"/>
      <c r="H954" s="64"/>
      <c r="AG954" s="65"/>
      <c r="AH954" s="65"/>
      <c r="AI954" s="65"/>
      <c r="AM954" s="43"/>
      <c r="AN954" s="43"/>
      <c r="AO954" s="43"/>
      <c r="AP954" s="43"/>
      <c r="AQ954" s="43"/>
      <c r="AR954" s="43"/>
      <c r="AS954" s="43"/>
      <c r="AT954" s="43"/>
      <c r="AU954" s="43"/>
      <c r="AV954" s="43"/>
      <c r="AW954" s="43"/>
      <c r="AX954" s="43"/>
    </row>
    <row r="955" spans="4:50" ht="13.5" customHeight="1" x14ac:dyDescent="0.3">
      <c r="D955" s="63"/>
      <c r="E955" s="63"/>
      <c r="F955" s="63"/>
      <c r="H955" s="64"/>
      <c r="AG955" s="65"/>
      <c r="AH955" s="65"/>
      <c r="AI955" s="65"/>
      <c r="AM955" s="43"/>
      <c r="AN955" s="43"/>
      <c r="AO955" s="43"/>
      <c r="AP955" s="43"/>
      <c r="AQ955" s="43"/>
      <c r="AR955" s="43"/>
      <c r="AS955" s="43"/>
      <c r="AT955" s="43"/>
      <c r="AU955" s="43"/>
      <c r="AV955" s="43"/>
      <c r="AW955" s="43"/>
      <c r="AX955" s="43"/>
    </row>
    <row r="956" spans="4:50" ht="13.5" customHeight="1" x14ac:dyDescent="0.3">
      <c r="D956" s="63"/>
      <c r="E956" s="63"/>
      <c r="F956" s="63"/>
      <c r="H956" s="64"/>
      <c r="AG956" s="65"/>
      <c r="AH956" s="65"/>
      <c r="AI956" s="65"/>
      <c r="AM956" s="43"/>
      <c r="AN956" s="43"/>
      <c r="AO956" s="43"/>
      <c r="AP956" s="43"/>
      <c r="AQ956" s="43"/>
      <c r="AR956" s="43"/>
      <c r="AS956" s="43"/>
      <c r="AT956" s="43"/>
      <c r="AU956" s="43"/>
      <c r="AV956" s="43"/>
      <c r="AW956" s="43"/>
      <c r="AX956" s="43"/>
    </row>
    <row r="957" spans="4:50" ht="13.5" customHeight="1" x14ac:dyDescent="0.3">
      <c r="D957" s="63"/>
      <c r="E957" s="63"/>
      <c r="F957" s="63"/>
      <c r="H957" s="64"/>
      <c r="AG957" s="65"/>
      <c r="AH957" s="65"/>
      <c r="AI957" s="65"/>
      <c r="AM957" s="43"/>
      <c r="AN957" s="43"/>
      <c r="AO957" s="43"/>
      <c r="AP957" s="43"/>
      <c r="AQ957" s="43"/>
      <c r="AR957" s="43"/>
      <c r="AS957" s="43"/>
      <c r="AT957" s="43"/>
      <c r="AU957" s="43"/>
      <c r="AV957" s="43"/>
      <c r="AW957" s="43"/>
      <c r="AX957" s="43"/>
    </row>
    <row r="958" spans="4:50" ht="13.5" customHeight="1" x14ac:dyDescent="0.3">
      <c r="D958" s="63"/>
      <c r="E958" s="63"/>
      <c r="F958" s="63"/>
      <c r="H958" s="64"/>
      <c r="AG958" s="65"/>
      <c r="AH958" s="65"/>
      <c r="AI958" s="65"/>
      <c r="AM958" s="43"/>
      <c r="AN958" s="43"/>
      <c r="AO958" s="43"/>
      <c r="AP958" s="43"/>
      <c r="AQ958" s="43"/>
      <c r="AR958" s="43"/>
      <c r="AS958" s="43"/>
      <c r="AT958" s="43"/>
      <c r="AU958" s="43"/>
      <c r="AV958" s="43"/>
      <c r="AW958" s="43"/>
      <c r="AX958" s="43"/>
    </row>
    <row r="959" spans="4:50" ht="13.5" customHeight="1" x14ac:dyDescent="0.3">
      <c r="D959" s="63"/>
      <c r="E959" s="63"/>
      <c r="F959" s="63"/>
      <c r="H959" s="64"/>
      <c r="AG959" s="65"/>
      <c r="AH959" s="65"/>
      <c r="AI959" s="65"/>
      <c r="AM959" s="43"/>
      <c r="AN959" s="43"/>
      <c r="AO959" s="43"/>
      <c r="AP959" s="43"/>
      <c r="AQ959" s="43"/>
      <c r="AR959" s="43"/>
      <c r="AS959" s="43"/>
      <c r="AT959" s="43"/>
      <c r="AU959" s="43"/>
      <c r="AV959" s="43"/>
      <c r="AW959" s="43"/>
      <c r="AX959" s="43"/>
    </row>
    <row r="960" spans="4:50" ht="13.5" customHeight="1" x14ac:dyDescent="0.3">
      <c r="D960" s="63"/>
      <c r="E960" s="63"/>
      <c r="F960" s="63"/>
      <c r="H960" s="64"/>
      <c r="AG960" s="65"/>
      <c r="AH960" s="65"/>
      <c r="AI960" s="65"/>
      <c r="AM960" s="43"/>
      <c r="AN960" s="43"/>
      <c r="AO960" s="43"/>
      <c r="AP960" s="43"/>
      <c r="AQ960" s="43"/>
      <c r="AR960" s="43"/>
      <c r="AS960" s="43"/>
      <c r="AT960" s="43"/>
      <c r="AU960" s="43"/>
      <c r="AV960" s="43"/>
      <c r="AW960" s="43"/>
      <c r="AX960" s="43"/>
    </row>
    <row r="961" spans="4:50" ht="13.5" customHeight="1" x14ac:dyDescent="0.3">
      <c r="D961" s="63"/>
      <c r="E961" s="63"/>
      <c r="F961" s="63"/>
      <c r="H961" s="64"/>
      <c r="AG961" s="65"/>
      <c r="AH961" s="65"/>
      <c r="AI961" s="65"/>
      <c r="AM961" s="43"/>
      <c r="AN961" s="43"/>
      <c r="AO961" s="43"/>
      <c r="AP961" s="43"/>
      <c r="AQ961" s="43"/>
      <c r="AR961" s="43"/>
      <c r="AS961" s="43"/>
      <c r="AT961" s="43"/>
      <c r="AU961" s="43"/>
      <c r="AV961" s="43"/>
      <c r="AW961" s="43"/>
      <c r="AX961" s="43"/>
    </row>
    <row r="962" spans="4:50" ht="13.5" customHeight="1" x14ac:dyDescent="0.3">
      <c r="D962" s="63"/>
      <c r="E962" s="63"/>
      <c r="F962" s="63"/>
      <c r="H962" s="64"/>
      <c r="AG962" s="65"/>
      <c r="AH962" s="65"/>
      <c r="AI962" s="65"/>
      <c r="AM962" s="43"/>
      <c r="AN962" s="43"/>
      <c r="AO962" s="43"/>
      <c r="AP962" s="43"/>
      <c r="AQ962" s="43"/>
      <c r="AR962" s="43"/>
      <c r="AS962" s="43"/>
      <c r="AT962" s="43"/>
      <c r="AU962" s="43"/>
      <c r="AV962" s="43"/>
      <c r="AW962" s="43"/>
      <c r="AX962" s="43"/>
    </row>
    <row r="963" spans="4:50" ht="13.5" customHeight="1" x14ac:dyDescent="0.3">
      <c r="D963" s="63"/>
      <c r="E963" s="63"/>
      <c r="F963" s="63"/>
      <c r="H963" s="64"/>
      <c r="AG963" s="65"/>
      <c r="AH963" s="65"/>
      <c r="AI963" s="65"/>
      <c r="AM963" s="43"/>
      <c r="AN963" s="43"/>
      <c r="AO963" s="43"/>
      <c r="AP963" s="43"/>
      <c r="AQ963" s="43"/>
      <c r="AR963" s="43"/>
      <c r="AS963" s="43"/>
      <c r="AT963" s="43"/>
      <c r="AU963" s="43"/>
      <c r="AV963" s="43"/>
      <c r="AW963" s="43"/>
      <c r="AX963" s="43"/>
    </row>
    <row r="964" spans="4:50" ht="13.5" customHeight="1" x14ac:dyDescent="0.3">
      <c r="D964" s="63"/>
      <c r="E964" s="63"/>
      <c r="F964" s="63"/>
      <c r="H964" s="64"/>
      <c r="AG964" s="65"/>
      <c r="AH964" s="65"/>
      <c r="AI964" s="65"/>
      <c r="AM964" s="43"/>
      <c r="AN964" s="43"/>
      <c r="AO964" s="43"/>
      <c r="AP964" s="43"/>
      <c r="AQ964" s="43"/>
      <c r="AR964" s="43"/>
      <c r="AS964" s="43"/>
      <c r="AT964" s="43"/>
      <c r="AU964" s="43"/>
      <c r="AV964" s="43"/>
      <c r="AW964" s="43"/>
      <c r="AX964" s="43"/>
    </row>
    <row r="965" spans="4:50" ht="13.5" customHeight="1" x14ac:dyDescent="0.3">
      <c r="D965" s="63"/>
      <c r="E965" s="63"/>
      <c r="F965" s="63"/>
      <c r="H965" s="64"/>
      <c r="AG965" s="65"/>
      <c r="AH965" s="65"/>
      <c r="AI965" s="65"/>
      <c r="AM965" s="43"/>
      <c r="AN965" s="43"/>
      <c r="AO965" s="43"/>
      <c r="AP965" s="43"/>
      <c r="AQ965" s="43"/>
      <c r="AR965" s="43"/>
      <c r="AS965" s="43"/>
      <c r="AT965" s="43"/>
      <c r="AU965" s="43"/>
      <c r="AV965" s="43"/>
      <c r="AW965" s="43"/>
      <c r="AX965" s="43"/>
    </row>
    <row r="966" spans="4:50" ht="13.5" customHeight="1" x14ac:dyDescent="0.3">
      <c r="D966" s="63"/>
      <c r="E966" s="63"/>
      <c r="F966" s="63"/>
      <c r="H966" s="64"/>
      <c r="AG966" s="65"/>
      <c r="AH966" s="65"/>
      <c r="AI966" s="65"/>
      <c r="AM966" s="43"/>
      <c r="AN966" s="43"/>
      <c r="AO966" s="43"/>
      <c r="AP966" s="43"/>
      <c r="AQ966" s="43"/>
      <c r="AR966" s="43"/>
      <c r="AS966" s="43"/>
      <c r="AT966" s="43"/>
      <c r="AU966" s="43"/>
      <c r="AV966" s="43"/>
      <c r="AW966" s="43"/>
      <c r="AX966" s="43"/>
    </row>
    <row r="967" spans="4:50" ht="13.5" customHeight="1" x14ac:dyDescent="0.3">
      <c r="D967" s="63"/>
      <c r="E967" s="63"/>
      <c r="F967" s="63"/>
      <c r="H967" s="64"/>
      <c r="AG967" s="65"/>
      <c r="AH967" s="65"/>
      <c r="AI967" s="65"/>
      <c r="AM967" s="43"/>
      <c r="AN967" s="43"/>
      <c r="AO967" s="43"/>
      <c r="AP967" s="43"/>
      <c r="AQ967" s="43"/>
      <c r="AR967" s="43"/>
      <c r="AS967" s="43"/>
      <c r="AT967" s="43"/>
      <c r="AU967" s="43"/>
      <c r="AV967" s="43"/>
      <c r="AW967" s="43"/>
      <c r="AX967" s="43"/>
    </row>
    <row r="968" spans="4:50" ht="13.5" customHeight="1" x14ac:dyDescent="0.3">
      <c r="D968" s="63"/>
      <c r="E968" s="63"/>
      <c r="F968" s="63"/>
      <c r="H968" s="64"/>
      <c r="AG968" s="65"/>
      <c r="AH968" s="65"/>
      <c r="AI968" s="65"/>
      <c r="AM968" s="43"/>
      <c r="AN968" s="43"/>
      <c r="AO968" s="43"/>
      <c r="AP968" s="43"/>
      <c r="AQ968" s="43"/>
      <c r="AR968" s="43"/>
      <c r="AS968" s="43"/>
      <c r="AT968" s="43"/>
      <c r="AU968" s="43"/>
      <c r="AV968" s="43"/>
      <c r="AW968" s="43"/>
      <c r="AX968" s="43"/>
    </row>
    <row r="969" spans="4:50" ht="13.5" customHeight="1" x14ac:dyDescent="0.3">
      <c r="D969" s="63"/>
      <c r="E969" s="63"/>
      <c r="F969" s="63"/>
      <c r="H969" s="64"/>
      <c r="AG969" s="65"/>
      <c r="AH969" s="65"/>
      <c r="AI969" s="65"/>
      <c r="AM969" s="43"/>
      <c r="AN969" s="43"/>
      <c r="AO969" s="43"/>
      <c r="AP969" s="43"/>
      <c r="AQ969" s="43"/>
      <c r="AR969" s="43"/>
      <c r="AS969" s="43"/>
      <c r="AT969" s="43"/>
      <c r="AU969" s="43"/>
      <c r="AV969" s="43"/>
      <c r="AW969" s="43"/>
      <c r="AX969" s="43"/>
    </row>
    <row r="970" spans="4:50" ht="13.5" customHeight="1" x14ac:dyDescent="0.3">
      <c r="D970" s="63"/>
      <c r="E970" s="63"/>
      <c r="F970" s="63"/>
      <c r="H970" s="64"/>
      <c r="AG970" s="65"/>
      <c r="AH970" s="65"/>
      <c r="AI970" s="65"/>
      <c r="AM970" s="43"/>
      <c r="AN970" s="43"/>
      <c r="AO970" s="43"/>
      <c r="AP970" s="43"/>
      <c r="AQ970" s="43"/>
      <c r="AR970" s="43"/>
      <c r="AS970" s="43"/>
      <c r="AT970" s="43"/>
      <c r="AU970" s="43"/>
      <c r="AV970" s="43"/>
      <c r="AW970" s="43"/>
      <c r="AX970" s="43"/>
    </row>
    <row r="971" spans="4:50" ht="13.5" customHeight="1" x14ac:dyDescent="0.3">
      <c r="D971" s="63"/>
      <c r="E971" s="63"/>
      <c r="F971" s="63"/>
      <c r="H971" s="64"/>
      <c r="AG971" s="65"/>
      <c r="AH971" s="65"/>
      <c r="AI971" s="65"/>
      <c r="AM971" s="43"/>
      <c r="AN971" s="43"/>
      <c r="AO971" s="43"/>
      <c r="AP971" s="43"/>
      <c r="AQ971" s="43"/>
      <c r="AR971" s="43"/>
      <c r="AS971" s="43"/>
      <c r="AT971" s="43"/>
      <c r="AU971" s="43"/>
      <c r="AV971" s="43"/>
      <c r="AW971" s="43"/>
      <c r="AX971" s="43"/>
    </row>
    <row r="972" spans="4:50" ht="13.5" customHeight="1" x14ac:dyDescent="0.3">
      <c r="D972" s="63"/>
      <c r="E972" s="63"/>
      <c r="F972" s="63"/>
      <c r="H972" s="64"/>
      <c r="AG972" s="65"/>
      <c r="AH972" s="65"/>
      <c r="AI972" s="65"/>
      <c r="AM972" s="43"/>
      <c r="AN972" s="43"/>
      <c r="AO972" s="43"/>
      <c r="AP972" s="43"/>
      <c r="AQ972" s="43"/>
      <c r="AR972" s="43"/>
      <c r="AS972" s="43"/>
      <c r="AT972" s="43"/>
      <c r="AU972" s="43"/>
      <c r="AV972" s="43"/>
      <c r="AW972" s="43"/>
      <c r="AX972" s="43"/>
    </row>
    <row r="973" spans="4:50" ht="13.5" customHeight="1" x14ac:dyDescent="0.3">
      <c r="D973" s="63"/>
      <c r="E973" s="63"/>
      <c r="F973" s="63"/>
      <c r="H973" s="64"/>
      <c r="AG973" s="65"/>
      <c r="AH973" s="65"/>
      <c r="AI973" s="65"/>
      <c r="AM973" s="43"/>
      <c r="AN973" s="43"/>
      <c r="AO973" s="43"/>
      <c r="AP973" s="43"/>
      <c r="AQ973" s="43"/>
      <c r="AR973" s="43"/>
      <c r="AS973" s="43"/>
      <c r="AT973" s="43"/>
      <c r="AU973" s="43"/>
      <c r="AV973" s="43"/>
      <c r="AW973" s="43"/>
      <c r="AX973" s="43"/>
    </row>
    <row r="974" spans="4:50" ht="13.5" customHeight="1" x14ac:dyDescent="0.3">
      <c r="D974" s="63"/>
      <c r="E974" s="63"/>
      <c r="F974" s="63"/>
      <c r="H974" s="64"/>
      <c r="AG974" s="65"/>
      <c r="AH974" s="65"/>
      <c r="AI974" s="65"/>
      <c r="AM974" s="43"/>
      <c r="AN974" s="43"/>
      <c r="AO974" s="43"/>
      <c r="AP974" s="43"/>
      <c r="AQ974" s="43"/>
      <c r="AR974" s="43"/>
      <c r="AS974" s="43"/>
      <c r="AT974" s="43"/>
      <c r="AU974" s="43"/>
      <c r="AV974" s="43"/>
      <c r="AW974" s="43"/>
      <c r="AX974" s="43"/>
    </row>
    <row r="975" spans="4:50" ht="13.5" customHeight="1" x14ac:dyDescent="0.3">
      <c r="D975" s="63"/>
      <c r="E975" s="63"/>
      <c r="F975" s="63"/>
      <c r="H975" s="64"/>
      <c r="AG975" s="65"/>
      <c r="AH975" s="65"/>
      <c r="AI975" s="65"/>
      <c r="AM975" s="43"/>
      <c r="AN975" s="43"/>
      <c r="AO975" s="43"/>
      <c r="AP975" s="43"/>
      <c r="AQ975" s="43"/>
      <c r="AR975" s="43"/>
      <c r="AS975" s="43"/>
      <c r="AT975" s="43"/>
      <c r="AU975" s="43"/>
      <c r="AV975" s="43"/>
      <c r="AW975" s="43"/>
      <c r="AX975" s="43"/>
    </row>
    <row r="976" spans="4:50" ht="13.5" customHeight="1" x14ac:dyDescent="0.3">
      <c r="D976" s="63"/>
      <c r="E976" s="63"/>
      <c r="F976" s="63"/>
      <c r="H976" s="64"/>
      <c r="AG976" s="65"/>
      <c r="AH976" s="65"/>
      <c r="AI976" s="65"/>
      <c r="AM976" s="43"/>
      <c r="AN976" s="43"/>
      <c r="AO976" s="43"/>
      <c r="AP976" s="43"/>
      <c r="AQ976" s="43"/>
      <c r="AR976" s="43"/>
      <c r="AS976" s="43"/>
      <c r="AT976" s="43"/>
      <c r="AU976" s="43"/>
      <c r="AV976" s="43"/>
      <c r="AW976" s="43"/>
      <c r="AX976" s="43"/>
    </row>
    <row r="977" spans="4:50" ht="13.5" customHeight="1" x14ac:dyDescent="0.3">
      <c r="D977" s="63"/>
      <c r="E977" s="63"/>
      <c r="F977" s="63"/>
      <c r="H977" s="64"/>
      <c r="AG977" s="65"/>
      <c r="AH977" s="65"/>
      <c r="AI977" s="65"/>
      <c r="AM977" s="43"/>
      <c r="AN977" s="43"/>
      <c r="AO977" s="43"/>
      <c r="AP977" s="43"/>
      <c r="AQ977" s="43"/>
      <c r="AR977" s="43"/>
      <c r="AS977" s="43"/>
      <c r="AT977" s="43"/>
      <c r="AU977" s="43"/>
      <c r="AV977" s="43"/>
      <c r="AW977" s="43"/>
      <c r="AX977" s="43"/>
    </row>
    <row r="978" spans="4:50" ht="13.5" customHeight="1" x14ac:dyDescent="0.3">
      <c r="D978" s="63"/>
      <c r="E978" s="63"/>
      <c r="F978" s="63"/>
      <c r="H978" s="64"/>
      <c r="AG978" s="65"/>
      <c r="AH978" s="65"/>
      <c r="AI978" s="65"/>
      <c r="AM978" s="43"/>
      <c r="AN978" s="43"/>
      <c r="AO978" s="43"/>
      <c r="AP978" s="43"/>
      <c r="AQ978" s="43"/>
      <c r="AR978" s="43"/>
      <c r="AS978" s="43"/>
      <c r="AT978" s="43"/>
      <c r="AU978" s="43"/>
      <c r="AV978" s="43"/>
      <c r="AW978" s="43"/>
      <c r="AX978" s="43"/>
    </row>
    <row r="979" spans="4:50" ht="13.5" customHeight="1" x14ac:dyDescent="0.3">
      <c r="D979" s="63"/>
      <c r="E979" s="63"/>
      <c r="F979" s="63"/>
      <c r="H979" s="64"/>
      <c r="AG979" s="65"/>
      <c r="AH979" s="65"/>
      <c r="AI979" s="65"/>
      <c r="AM979" s="43"/>
      <c r="AN979" s="43"/>
      <c r="AO979" s="43"/>
      <c r="AP979" s="43"/>
      <c r="AQ979" s="43"/>
      <c r="AR979" s="43"/>
      <c r="AS979" s="43"/>
      <c r="AT979" s="43"/>
      <c r="AU979" s="43"/>
      <c r="AV979" s="43"/>
      <c r="AW979" s="43"/>
      <c r="AX979" s="43"/>
    </row>
    <row r="980" spans="4:50" ht="13.5" customHeight="1" x14ac:dyDescent="0.3">
      <c r="D980" s="63"/>
      <c r="E980" s="63"/>
      <c r="F980" s="63"/>
      <c r="H980" s="64"/>
      <c r="AG980" s="65"/>
      <c r="AH980" s="65"/>
      <c r="AI980" s="65"/>
      <c r="AM980" s="43"/>
      <c r="AN980" s="43"/>
      <c r="AO980" s="43"/>
      <c r="AP980" s="43"/>
      <c r="AQ980" s="43"/>
      <c r="AR980" s="43"/>
      <c r="AS980" s="43"/>
      <c r="AT980" s="43"/>
      <c r="AU980" s="43"/>
      <c r="AV980" s="43"/>
      <c r="AW980" s="43"/>
      <c r="AX980" s="43"/>
    </row>
    <row r="981" spans="4:50" ht="13.5" customHeight="1" x14ac:dyDescent="0.3">
      <c r="D981" s="63"/>
      <c r="E981" s="63"/>
      <c r="F981" s="63"/>
      <c r="H981" s="64"/>
      <c r="AG981" s="65"/>
      <c r="AH981" s="65"/>
      <c r="AI981" s="65"/>
      <c r="AM981" s="43"/>
      <c r="AN981" s="43"/>
      <c r="AO981" s="43"/>
      <c r="AP981" s="43"/>
      <c r="AQ981" s="43"/>
      <c r="AR981" s="43"/>
      <c r="AS981" s="43"/>
      <c r="AT981" s="43"/>
      <c r="AU981" s="43"/>
      <c r="AV981" s="43"/>
      <c r="AW981" s="43"/>
      <c r="AX981" s="43"/>
    </row>
    <row r="982" spans="4:50" ht="13.5" customHeight="1" x14ac:dyDescent="0.3">
      <c r="D982" s="63"/>
      <c r="E982" s="63"/>
      <c r="F982" s="63"/>
      <c r="H982" s="64"/>
      <c r="AG982" s="65"/>
      <c r="AH982" s="65"/>
      <c r="AI982" s="65"/>
      <c r="AM982" s="43"/>
      <c r="AN982" s="43"/>
      <c r="AO982" s="43"/>
      <c r="AP982" s="43"/>
      <c r="AQ982" s="43"/>
      <c r="AR982" s="43"/>
      <c r="AS982" s="43"/>
      <c r="AT982" s="43"/>
      <c r="AU982" s="43"/>
      <c r="AV982" s="43"/>
      <c r="AW982" s="43"/>
      <c r="AX982" s="43"/>
    </row>
    <row r="983" spans="4:50" ht="13.5" customHeight="1" x14ac:dyDescent="0.3">
      <c r="D983" s="63"/>
      <c r="E983" s="63"/>
      <c r="F983" s="63"/>
      <c r="H983" s="64"/>
      <c r="AG983" s="65"/>
      <c r="AH983" s="65"/>
      <c r="AI983" s="65"/>
      <c r="AM983" s="43"/>
      <c r="AN983" s="43"/>
      <c r="AO983" s="43"/>
      <c r="AP983" s="43"/>
      <c r="AQ983" s="43"/>
      <c r="AR983" s="43"/>
      <c r="AS983" s="43"/>
      <c r="AT983" s="43"/>
      <c r="AU983" s="43"/>
      <c r="AV983" s="43"/>
      <c r="AW983" s="43"/>
      <c r="AX983" s="43"/>
    </row>
    <row r="984" spans="4:50" ht="13.5" customHeight="1" x14ac:dyDescent="0.3">
      <c r="D984" s="63"/>
      <c r="E984" s="63"/>
      <c r="F984" s="63"/>
      <c r="H984" s="64"/>
      <c r="AG984" s="65"/>
      <c r="AH984" s="65"/>
      <c r="AI984" s="65"/>
      <c r="AM984" s="43"/>
      <c r="AN984" s="43"/>
      <c r="AO984" s="43"/>
      <c r="AP984" s="43"/>
      <c r="AQ984" s="43"/>
      <c r="AR984" s="43"/>
      <c r="AS984" s="43"/>
      <c r="AT984" s="43"/>
      <c r="AU984" s="43"/>
      <c r="AV984" s="43"/>
      <c r="AW984" s="43"/>
      <c r="AX984" s="43"/>
    </row>
    <row r="985" spans="4:50" ht="13.5" customHeight="1" x14ac:dyDescent="0.3">
      <c r="D985" s="63"/>
      <c r="E985" s="63"/>
      <c r="F985" s="63"/>
      <c r="H985" s="64"/>
      <c r="AG985" s="65"/>
      <c r="AH985" s="65"/>
      <c r="AI985" s="65"/>
      <c r="AM985" s="43"/>
      <c r="AN985" s="43"/>
      <c r="AO985" s="43"/>
      <c r="AP985" s="43"/>
      <c r="AQ985" s="43"/>
      <c r="AR985" s="43"/>
      <c r="AS985" s="43"/>
      <c r="AT985" s="43"/>
      <c r="AU985" s="43"/>
      <c r="AV985" s="43"/>
      <c r="AW985" s="43"/>
      <c r="AX985" s="43"/>
    </row>
    <row r="986" spans="4:50" ht="13.5" customHeight="1" x14ac:dyDescent="0.3">
      <c r="D986" s="63"/>
      <c r="E986" s="63"/>
      <c r="F986" s="63"/>
      <c r="H986" s="64"/>
      <c r="AG986" s="65"/>
      <c r="AH986" s="65"/>
      <c r="AI986" s="65"/>
      <c r="AM986" s="43"/>
      <c r="AN986" s="43"/>
      <c r="AO986" s="43"/>
      <c r="AP986" s="43"/>
      <c r="AQ986" s="43"/>
      <c r="AR986" s="43"/>
      <c r="AS986" s="43"/>
      <c r="AT986" s="43"/>
      <c r="AU986" s="43"/>
      <c r="AV986" s="43"/>
      <c r="AW986" s="43"/>
      <c r="AX986" s="43"/>
    </row>
    <row r="987" spans="4:50" ht="13.5" customHeight="1" x14ac:dyDescent="0.3">
      <c r="D987" s="63"/>
      <c r="E987" s="63"/>
      <c r="F987" s="63"/>
      <c r="H987" s="64"/>
      <c r="AG987" s="65"/>
      <c r="AH987" s="65"/>
      <c r="AI987" s="65"/>
      <c r="AM987" s="43"/>
      <c r="AN987" s="43"/>
      <c r="AO987" s="43"/>
      <c r="AP987" s="43"/>
      <c r="AQ987" s="43"/>
      <c r="AR987" s="43"/>
      <c r="AS987" s="43"/>
      <c r="AT987" s="43"/>
      <c r="AU987" s="43"/>
      <c r="AV987" s="43"/>
      <c r="AW987" s="43"/>
      <c r="AX987" s="43"/>
    </row>
    <row r="988" spans="4:50" ht="13.5" customHeight="1" x14ac:dyDescent="0.3">
      <c r="D988" s="63"/>
      <c r="E988" s="63"/>
      <c r="F988" s="63"/>
      <c r="H988" s="64"/>
      <c r="AG988" s="65"/>
      <c r="AH988" s="65"/>
      <c r="AI988" s="65"/>
      <c r="AM988" s="43"/>
      <c r="AN988" s="43"/>
      <c r="AO988" s="43"/>
      <c r="AP988" s="43"/>
      <c r="AQ988" s="43"/>
      <c r="AR988" s="43"/>
      <c r="AS988" s="43"/>
      <c r="AT988" s="43"/>
      <c r="AU988" s="43"/>
      <c r="AV988" s="43"/>
      <c r="AW988" s="43"/>
      <c r="AX988" s="43"/>
    </row>
    <row r="989" spans="4:50" ht="13.5" customHeight="1" x14ac:dyDescent="0.3">
      <c r="D989" s="63"/>
      <c r="E989" s="63"/>
      <c r="F989" s="63"/>
      <c r="H989" s="64"/>
      <c r="AG989" s="65"/>
      <c r="AH989" s="65"/>
      <c r="AI989" s="65"/>
      <c r="AM989" s="43"/>
      <c r="AN989" s="43"/>
      <c r="AO989" s="43"/>
      <c r="AP989" s="43"/>
      <c r="AQ989" s="43"/>
      <c r="AR989" s="43"/>
      <c r="AS989" s="43"/>
      <c r="AT989" s="43"/>
      <c r="AU989" s="43"/>
      <c r="AV989" s="43"/>
      <c r="AW989" s="43"/>
      <c r="AX989" s="43"/>
    </row>
    <row r="990" spans="4:50" ht="13.5" customHeight="1" x14ac:dyDescent="0.3">
      <c r="D990" s="63"/>
      <c r="E990" s="63"/>
      <c r="F990" s="63"/>
      <c r="H990" s="64"/>
      <c r="AG990" s="65"/>
      <c r="AH990" s="65"/>
      <c r="AI990" s="65"/>
      <c r="AM990" s="43"/>
      <c r="AN990" s="43"/>
      <c r="AO990" s="43"/>
      <c r="AP990" s="43"/>
      <c r="AQ990" s="43"/>
      <c r="AR990" s="43"/>
      <c r="AS990" s="43"/>
      <c r="AT990" s="43"/>
      <c r="AU990" s="43"/>
      <c r="AV990" s="43"/>
      <c r="AW990" s="43"/>
      <c r="AX990" s="43"/>
    </row>
    <row r="991" spans="4:50" ht="13.5" customHeight="1" x14ac:dyDescent="0.3">
      <c r="D991" s="63"/>
      <c r="E991" s="63"/>
      <c r="F991" s="63"/>
      <c r="H991" s="64"/>
      <c r="AG991" s="65"/>
      <c r="AH991" s="65"/>
      <c r="AI991" s="65"/>
      <c r="AM991" s="43"/>
      <c r="AN991" s="43"/>
      <c r="AO991" s="43"/>
      <c r="AP991" s="43"/>
      <c r="AQ991" s="43"/>
      <c r="AR991" s="43"/>
      <c r="AS991" s="43"/>
      <c r="AT991" s="43"/>
      <c r="AU991" s="43"/>
      <c r="AV991" s="43"/>
      <c r="AW991" s="43"/>
      <c r="AX991" s="43"/>
    </row>
    <row r="992" spans="4:50" ht="13.5" customHeight="1" x14ac:dyDescent="0.3">
      <c r="D992" s="63"/>
      <c r="E992" s="63"/>
      <c r="F992" s="63"/>
      <c r="H992" s="64"/>
      <c r="AG992" s="65"/>
      <c r="AH992" s="65"/>
      <c r="AI992" s="65"/>
      <c r="AM992" s="43"/>
      <c r="AN992" s="43"/>
      <c r="AO992" s="43"/>
      <c r="AP992" s="43"/>
      <c r="AQ992" s="43"/>
      <c r="AR992" s="43"/>
      <c r="AS992" s="43"/>
      <c r="AT992" s="43"/>
      <c r="AU992" s="43"/>
      <c r="AV992" s="43"/>
      <c r="AW992" s="43"/>
      <c r="AX992" s="43"/>
    </row>
    <row r="993" spans="4:50" ht="13.5" customHeight="1" x14ac:dyDescent="0.3">
      <c r="D993" s="63"/>
      <c r="E993" s="63"/>
      <c r="F993" s="63"/>
      <c r="H993" s="64"/>
      <c r="AG993" s="65"/>
      <c r="AH993" s="65"/>
      <c r="AI993" s="65"/>
      <c r="AM993" s="43"/>
      <c r="AN993" s="43"/>
      <c r="AO993" s="43"/>
      <c r="AP993" s="43"/>
      <c r="AQ993" s="43"/>
      <c r="AR993" s="43"/>
      <c r="AS993" s="43"/>
      <c r="AT993" s="43"/>
      <c r="AU993" s="43"/>
      <c r="AV993" s="43"/>
      <c r="AW993" s="43"/>
      <c r="AX993" s="43"/>
    </row>
    <row r="994" spans="4:50" ht="13.5" customHeight="1" x14ac:dyDescent="0.3">
      <c r="D994" s="63"/>
      <c r="E994" s="63"/>
      <c r="F994" s="63"/>
      <c r="H994" s="64"/>
      <c r="AG994" s="65"/>
      <c r="AH994" s="65"/>
      <c r="AI994" s="65"/>
      <c r="AM994" s="43"/>
      <c r="AN994" s="43"/>
      <c r="AO994" s="43"/>
      <c r="AP994" s="43"/>
      <c r="AQ994" s="43"/>
      <c r="AR994" s="43"/>
      <c r="AS994" s="43"/>
      <c r="AT994" s="43"/>
      <c r="AU994" s="43"/>
      <c r="AV994" s="43"/>
      <c r="AW994" s="43"/>
      <c r="AX994" s="43"/>
    </row>
    <row r="995" spans="4:50" ht="13.5" customHeight="1" x14ac:dyDescent="0.3">
      <c r="D995" s="63"/>
      <c r="E995" s="63"/>
      <c r="F995" s="63"/>
      <c r="H995" s="64"/>
      <c r="AG995" s="65"/>
      <c r="AH995" s="65"/>
      <c r="AI995" s="65"/>
      <c r="AM995" s="43"/>
      <c r="AN995" s="43"/>
      <c r="AO995" s="43"/>
      <c r="AP995" s="43"/>
      <c r="AQ995" s="43"/>
      <c r="AR995" s="43"/>
      <c r="AS995" s="43"/>
      <c r="AT995" s="43"/>
      <c r="AU995" s="43"/>
      <c r="AV995" s="43"/>
      <c r="AW995" s="43"/>
      <c r="AX995" s="43"/>
    </row>
    <row r="996" spans="4:50" ht="13.5" customHeight="1" x14ac:dyDescent="0.3">
      <c r="D996" s="63"/>
      <c r="E996" s="63"/>
      <c r="F996" s="63"/>
      <c r="H996" s="64"/>
      <c r="AG996" s="65"/>
      <c r="AH996" s="65"/>
      <c r="AI996" s="65"/>
      <c r="AM996" s="43"/>
      <c r="AN996" s="43"/>
      <c r="AO996" s="43"/>
      <c r="AP996" s="43"/>
      <c r="AQ996" s="43"/>
      <c r="AR996" s="43"/>
      <c r="AS996" s="43"/>
      <c r="AT996" s="43"/>
      <c r="AU996" s="43"/>
      <c r="AV996" s="43"/>
      <c r="AW996" s="43"/>
      <c r="AX996" s="43"/>
    </row>
    <row r="997" spans="4:50" ht="13.5" customHeight="1" x14ac:dyDescent="0.3">
      <c r="D997" s="63"/>
      <c r="E997" s="63"/>
      <c r="F997" s="63"/>
      <c r="H997" s="64"/>
      <c r="AG997" s="65"/>
      <c r="AH997" s="65"/>
      <c r="AI997" s="65"/>
      <c r="AM997" s="43"/>
      <c r="AN997" s="43"/>
      <c r="AO997" s="43"/>
      <c r="AP997" s="43"/>
      <c r="AQ997" s="43"/>
      <c r="AR997" s="43"/>
      <c r="AS997" s="43"/>
      <c r="AT997" s="43"/>
      <c r="AU997" s="43"/>
      <c r="AV997" s="43"/>
      <c r="AW997" s="43"/>
      <c r="AX997" s="43"/>
    </row>
    <row r="998" spans="4:50" ht="13.5" customHeight="1" x14ac:dyDescent="0.3">
      <c r="D998" s="63"/>
      <c r="E998" s="63"/>
      <c r="F998" s="63"/>
      <c r="H998" s="64"/>
      <c r="AG998" s="65"/>
      <c r="AH998" s="65"/>
      <c r="AI998" s="65"/>
      <c r="AM998" s="43"/>
      <c r="AN998" s="43"/>
      <c r="AO998" s="43"/>
      <c r="AP998" s="43"/>
      <c r="AQ998" s="43"/>
      <c r="AR998" s="43"/>
      <c r="AS998" s="43"/>
      <c r="AT998" s="43"/>
      <c r="AU998" s="43"/>
      <c r="AV998" s="43"/>
      <c r="AW998" s="43"/>
      <c r="AX998" s="43"/>
    </row>
  </sheetData>
  <autoFilter ref="A7:BC57" xr:uid="{00000000-0009-0000-0000-000000000000}"/>
  <mergeCells count="203">
    <mergeCell ref="L8:L10"/>
    <mergeCell ref="L12:L13"/>
    <mergeCell ref="L20:L22"/>
    <mergeCell ref="AL5:AL7"/>
    <mergeCell ref="AD6:AD7"/>
    <mergeCell ref="AE6:AE7"/>
    <mergeCell ref="AF6:AF7"/>
    <mergeCell ref="E6:E7"/>
    <mergeCell ref="P6:P7"/>
    <mergeCell ref="Q6:Q7"/>
    <mergeCell ref="R6:R7"/>
    <mergeCell ref="S6:X6"/>
    <mergeCell ref="Y6:Y7"/>
    <mergeCell ref="Z6:Z7"/>
    <mergeCell ref="K6:K7"/>
    <mergeCell ref="M6:M7"/>
    <mergeCell ref="N6:N7"/>
    <mergeCell ref="O6:O7"/>
    <mergeCell ref="L6:L7"/>
    <mergeCell ref="O20:O22"/>
    <mergeCell ref="J20:J22"/>
    <mergeCell ref="K20:K22"/>
    <mergeCell ref="M20:M22"/>
    <mergeCell ref="N20:N22"/>
    <mergeCell ref="B8:B11"/>
    <mergeCell ref="C8:C11"/>
    <mergeCell ref="D8:D10"/>
    <mergeCell ref="K12:K13"/>
    <mergeCell ref="M12:M13"/>
    <mergeCell ref="I33:I34"/>
    <mergeCell ref="J33:J34"/>
    <mergeCell ref="D26:D29"/>
    <mergeCell ref="E26:E29"/>
    <mergeCell ref="F26:F29"/>
    <mergeCell ref="G26:G29"/>
    <mergeCell ref="H33:H34"/>
    <mergeCell ref="D12:D13"/>
    <mergeCell ref="B30:B32"/>
    <mergeCell ref="C30:C32"/>
    <mergeCell ref="I26:I29"/>
    <mergeCell ref="J26:J29"/>
    <mergeCell ref="F20:F22"/>
    <mergeCell ref="G20:G22"/>
    <mergeCell ref="H20:H22"/>
    <mergeCell ref="I20:I22"/>
    <mergeCell ref="L33:L34"/>
    <mergeCell ref="M33:M34"/>
    <mergeCell ref="J12:J13"/>
    <mergeCell ref="A12:A14"/>
    <mergeCell ref="B12:B14"/>
    <mergeCell ref="C12:C14"/>
    <mergeCell ref="A16:A19"/>
    <mergeCell ref="N12:N13"/>
    <mergeCell ref="O12:O13"/>
    <mergeCell ref="E12:E13"/>
    <mergeCell ref="F12:F13"/>
    <mergeCell ref="K8:K10"/>
    <mergeCell ref="M8:M10"/>
    <mergeCell ref="N8:N10"/>
    <mergeCell ref="O8:O10"/>
    <mergeCell ref="E8:E10"/>
    <mergeCell ref="F8:F10"/>
    <mergeCell ref="G8:G10"/>
    <mergeCell ref="H8:H10"/>
    <mergeCell ref="I8:I10"/>
    <mergeCell ref="J8:J10"/>
    <mergeCell ref="G12:G13"/>
    <mergeCell ref="H12:H13"/>
    <mergeCell ref="I12:I13"/>
    <mergeCell ref="B16:B19"/>
    <mergeCell ref="C16:C19"/>
    <mergeCell ref="A8:A11"/>
    <mergeCell ref="A20:A23"/>
    <mergeCell ref="B20:B23"/>
    <mergeCell ref="C20:C23"/>
    <mergeCell ref="D20:D22"/>
    <mergeCell ref="A24:A29"/>
    <mergeCell ref="B24:B29"/>
    <mergeCell ref="C24:C29"/>
    <mergeCell ref="G33:G34"/>
    <mergeCell ref="A30:A32"/>
    <mergeCell ref="A33:A38"/>
    <mergeCell ref="B33:B38"/>
    <mergeCell ref="C33:C38"/>
    <mergeCell ref="D33:D34"/>
    <mergeCell ref="D36:D38"/>
    <mergeCell ref="G36:G38"/>
    <mergeCell ref="E33:E34"/>
    <mergeCell ref="E20:E22"/>
    <mergeCell ref="F33:F34"/>
    <mergeCell ref="E40:E41"/>
    <mergeCell ref="F40:F41"/>
    <mergeCell ref="G40:G41"/>
    <mergeCell ref="H40:H41"/>
    <mergeCell ref="I40:I41"/>
    <mergeCell ref="J40:J41"/>
    <mergeCell ref="N36:N38"/>
    <mergeCell ref="O36:O38"/>
    <mergeCell ref="L36:L38"/>
    <mergeCell ref="E36:E38"/>
    <mergeCell ref="F36:F38"/>
    <mergeCell ref="I36:I38"/>
    <mergeCell ref="M36:M38"/>
    <mergeCell ref="J36:J38"/>
    <mergeCell ref="K36:K38"/>
    <mergeCell ref="O52:O54"/>
    <mergeCell ref="L52:L54"/>
    <mergeCell ref="E52:E54"/>
    <mergeCell ref="F52:F54"/>
    <mergeCell ref="G52:G54"/>
    <mergeCell ref="H52:H54"/>
    <mergeCell ref="I52:I54"/>
    <mergeCell ref="J52:J54"/>
    <mergeCell ref="K52:K54"/>
    <mergeCell ref="M52:M54"/>
    <mergeCell ref="N52:N54"/>
    <mergeCell ref="K47:K49"/>
    <mergeCell ref="H36:H38"/>
    <mergeCell ref="N26:N29"/>
    <mergeCell ref="O26:O29"/>
    <mergeCell ref="K33:K34"/>
    <mergeCell ref="N33:N34"/>
    <mergeCell ref="O33:O34"/>
    <mergeCell ref="K26:K29"/>
    <mergeCell ref="M26:M29"/>
    <mergeCell ref="L26:L29"/>
    <mergeCell ref="H26:H29"/>
    <mergeCell ref="M40:M41"/>
    <mergeCell ref="N40:N41"/>
    <mergeCell ref="O40:O41"/>
    <mergeCell ref="L40:L41"/>
    <mergeCell ref="B39:B41"/>
    <mergeCell ref="F43:F44"/>
    <mergeCell ref="G43:G44"/>
    <mergeCell ref="A39:A41"/>
    <mergeCell ref="I43:I44"/>
    <mergeCell ref="E43:E44"/>
    <mergeCell ref="H43:H44"/>
    <mergeCell ref="D40:D41"/>
    <mergeCell ref="M50:M51"/>
    <mergeCell ref="A45:A54"/>
    <mergeCell ref="B45:B54"/>
    <mergeCell ref="C45:C54"/>
    <mergeCell ref="D47:D49"/>
    <mergeCell ref="D50:D51"/>
    <mergeCell ref="D52:D54"/>
    <mergeCell ref="E50:E51"/>
    <mergeCell ref="F50:F51"/>
    <mergeCell ref="G50:G51"/>
    <mergeCell ref="E47:E49"/>
    <mergeCell ref="F47:F49"/>
    <mergeCell ref="G47:G49"/>
    <mergeCell ref="H50:H51"/>
    <mergeCell ref="I50:I51"/>
    <mergeCell ref="J50:J51"/>
    <mergeCell ref="AH6:AH7"/>
    <mergeCell ref="AI6:AI7"/>
    <mergeCell ref="AA6:AA7"/>
    <mergeCell ref="AB6:AB7"/>
    <mergeCell ref="AC6:AC7"/>
    <mergeCell ref="O50:O51"/>
    <mergeCell ref="L50:L51"/>
    <mergeCell ref="C39:C41"/>
    <mergeCell ref="N50:N51"/>
    <mergeCell ref="O47:O49"/>
    <mergeCell ref="L47:L49"/>
    <mergeCell ref="H47:H49"/>
    <mergeCell ref="I47:I49"/>
    <mergeCell ref="J47:J49"/>
    <mergeCell ref="J43:J44"/>
    <mergeCell ref="K43:K44"/>
    <mergeCell ref="M43:M44"/>
    <mergeCell ref="N43:N44"/>
    <mergeCell ref="O43:O44"/>
    <mergeCell ref="L43:L44"/>
    <mergeCell ref="M47:M49"/>
    <mergeCell ref="N47:N49"/>
    <mergeCell ref="K50:K51"/>
    <mergeCell ref="K40:K41"/>
    <mergeCell ref="AK5:AK7"/>
    <mergeCell ref="AJ5:AJ7"/>
    <mergeCell ref="A42:A44"/>
    <mergeCell ref="B42:B44"/>
    <mergeCell ref="C42:C44"/>
    <mergeCell ref="D42:D44"/>
    <mergeCell ref="Y5:AE5"/>
    <mergeCell ref="A5:G5"/>
    <mergeCell ref="E1:AK3"/>
    <mergeCell ref="A1:D3"/>
    <mergeCell ref="H5:O5"/>
    <mergeCell ref="AF5:AI5"/>
    <mergeCell ref="A4:AJ4"/>
    <mergeCell ref="F6:F7"/>
    <mergeCell ref="G6:G7"/>
    <mergeCell ref="H6:H7"/>
    <mergeCell ref="I6:I7"/>
    <mergeCell ref="J6:J7"/>
    <mergeCell ref="A6:A7"/>
    <mergeCell ref="B6:B7"/>
    <mergeCell ref="C6:C7"/>
    <mergeCell ref="D6:D7"/>
    <mergeCell ref="P5:X5"/>
    <mergeCell ref="AG6:AG7"/>
  </mergeCells>
  <conditionalFormatting sqref="J8 Z8:Z55 J14:J36 J39:J43 J45:J48 J55">
    <cfRule type="cellIs" dxfId="87" priority="31" operator="equal">
      <formula>"Muy Alta"</formula>
    </cfRule>
    <cfRule type="cellIs" dxfId="86" priority="32" operator="equal">
      <formula>"Alta"</formula>
    </cfRule>
    <cfRule type="cellIs" dxfId="85" priority="33" operator="equal">
      <formula>"Media"</formula>
    </cfRule>
    <cfRule type="cellIs" dxfId="84" priority="34" operator="equal">
      <formula>"Baja"</formula>
    </cfRule>
    <cfRule type="cellIs" dxfId="83" priority="35" operator="equal">
      <formula>"Muy Baja"</formula>
    </cfRule>
  </conditionalFormatting>
  <conditionalFormatting sqref="J11:J12">
    <cfRule type="cellIs" dxfId="82" priority="36" operator="equal">
      <formula>"Muy Alta"</formula>
    </cfRule>
    <cfRule type="cellIs" dxfId="81" priority="37" operator="equal">
      <formula>"Alta"</formula>
    </cfRule>
    <cfRule type="cellIs" dxfId="80" priority="38" operator="equal">
      <formula>"Media"</formula>
    </cfRule>
    <cfRule type="cellIs" dxfId="79" priority="39" operator="equal">
      <formula>"Baja"</formula>
    </cfRule>
    <cfRule type="cellIs" dxfId="78" priority="40" operator="equal">
      <formula>"Muy Baja"</formula>
    </cfRule>
  </conditionalFormatting>
  <conditionalFormatting sqref="J50">
    <cfRule type="cellIs" dxfId="77" priority="46" operator="equal">
      <formula>"Muy Alta"</formula>
    </cfRule>
    <cfRule type="cellIs" dxfId="76" priority="47" operator="equal">
      <formula>"Alta"</formula>
    </cfRule>
    <cfRule type="cellIs" dxfId="75" priority="48" operator="equal">
      <formula>"Media"</formula>
    </cfRule>
    <cfRule type="cellIs" dxfId="74" priority="49" operator="equal">
      <formula>"Baja"</formula>
    </cfRule>
    <cfRule type="cellIs" dxfId="73" priority="50" operator="equal">
      <formula>"Muy Baja"</formula>
    </cfRule>
  </conditionalFormatting>
  <conditionalFormatting sqref="J52">
    <cfRule type="cellIs" dxfId="72" priority="51" operator="equal">
      <formula>"Muy Alta"</formula>
    </cfRule>
    <cfRule type="cellIs" dxfId="71" priority="52" operator="equal">
      <formula>"Alta"</formula>
    </cfRule>
    <cfRule type="cellIs" dxfId="70" priority="53" operator="equal">
      <formula>"Media"</formula>
    </cfRule>
    <cfRule type="cellIs" dxfId="69" priority="54" operator="equal">
      <formula>"Baja"</formula>
    </cfRule>
    <cfRule type="cellIs" dxfId="68" priority="55" operator="equal">
      <formula>"Muy Baja"</formula>
    </cfRule>
  </conditionalFormatting>
  <conditionalFormatting sqref="M8 AB8:AB55 M35:M36 M39:M40 M45:M48">
    <cfRule type="cellIs" dxfId="67" priority="59" operator="equal">
      <formula>"Catastrófico"</formula>
    </cfRule>
    <cfRule type="cellIs" dxfId="66" priority="60" operator="equal">
      <formula>"Mayor"</formula>
    </cfRule>
    <cfRule type="cellIs" dxfId="65" priority="61" operator="equal">
      <formula>"Moderado"</formula>
    </cfRule>
    <cfRule type="cellIs" dxfId="64" priority="62" operator="equal">
      <formula>"Menor"</formula>
    </cfRule>
    <cfRule type="cellIs" dxfId="63" priority="63" operator="equal">
      <formula>"Leve"</formula>
    </cfRule>
  </conditionalFormatting>
  <conditionalFormatting sqref="M11:M12">
    <cfRule type="cellIs" dxfId="62" priority="64" operator="equal">
      <formula>"Catastrófico"</formula>
    </cfRule>
    <cfRule type="cellIs" dxfId="61" priority="65" operator="equal">
      <formula>"Mayor"</formula>
    </cfRule>
    <cfRule type="cellIs" dxfId="60" priority="66" operator="equal">
      <formula>"Moderado"</formula>
    </cfRule>
    <cfRule type="cellIs" dxfId="59" priority="67" operator="equal">
      <formula>"Menor"</formula>
    </cfRule>
    <cfRule type="cellIs" dxfId="58" priority="68" operator="equal">
      <formula>"Leve"</formula>
    </cfRule>
  </conditionalFormatting>
  <conditionalFormatting sqref="M14:M20">
    <cfRule type="cellIs" dxfId="57" priority="69" operator="equal">
      <formula>"Catastrófico"</formula>
    </cfRule>
    <cfRule type="cellIs" dxfId="56" priority="70" operator="equal">
      <formula>"Mayor"</formula>
    </cfRule>
    <cfRule type="cellIs" dxfId="55" priority="71" operator="equal">
      <formula>"Moderado"</formula>
    </cfRule>
    <cfRule type="cellIs" dxfId="54" priority="72" operator="equal">
      <formula>"Menor"</formula>
    </cfRule>
    <cfRule type="cellIs" dxfId="53" priority="73" operator="equal">
      <formula>"Leve"</formula>
    </cfRule>
  </conditionalFormatting>
  <conditionalFormatting sqref="M23:M28">
    <cfRule type="cellIs" dxfId="52" priority="74" operator="equal">
      <formula>"Catastrófico"</formula>
    </cfRule>
    <cfRule type="cellIs" dxfId="51" priority="75" operator="equal">
      <formula>"Mayor"</formula>
    </cfRule>
    <cfRule type="cellIs" dxfId="50" priority="76" operator="equal">
      <formula>"Moderado"</formula>
    </cfRule>
    <cfRule type="cellIs" dxfId="49" priority="77" operator="equal">
      <formula>"Menor"</formula>
    </cfRule>
    <cfRule type="cellIs" dxfId="48" priority="78" operator="equal">
      <formula>"Leve"</formula>
    </cfRule>
  </conditionalFormatting>
  <conditionalFormatting sqref="M30:M33">
    <cfRule type="cellIs" dxfId="47" priority="84" operator="equal">
      <formula>"Catastrófico"</formula>
    </cfRule>
    <cfRule type="cellIs" dxfId="46" priority="85" operator="equal">
      <formula>"Mayor"</formula>
    </cfRule>
    <cfRule type="cellIs" dxfId="45" priority="86" operator="equal">
      <formula>"Moderado"</formula>
    </cfRule>
    <cfRule type="cellIs" dxfId="44" priority="87" operator="equal">
      <formula>"Menor"</formula>
    </cfRule>
    <cfRule type="cellIs" dxfId="43" priority="88" operator="equal">
      <formula>"Leve"</formula>
    </cfRule>
  </conditionalFormatting>
  <conditionalFormatting sqref="M42:M43">
    <cfRule type="cellIs" dxfId="42" priority="89" operator="equal">
      <formula>"Catastrófico"</formula>
    </cfRule>
    <cfRule type="cellIs" dxfId="41" priority="90" operator="equal">
      <formula>"Mayor"</formula>
    </cfRule>
    <cfRule type="cellIs" dxfId="40" priority="91" operator="equal">
      <formula>"Moderado"</formula>
    </cfRule>
    <cfRule type="cellIs" dxfId="39" priority="92" operator="equal">
      <formula>"Menor"</formula>
    </cfRule>
    <cfRule type="cellIs" dxfId="38" priority="93" operator="equal">
      <formula>"Leve"</formula>
    </cfRule>
  </conditionalFormatting>
  <conditionalFormatting sqref="M50">
    <cfRule type="cellIs" dxfId="37" priority="94" operator="equal">
      <formula>"Catastrófico"</formula>
    </cfRule>
    <cfRule type="cellIs" dxfId="36" priority="95" operator="equal">
      <formula>"Mayor"</formula>
    </cfRule>
    <cfRule type="cellIs" dxfId="35" priority="96" operator="equal">
      <formula>"Moderado"</formula>
    </cfRule>
    <cfRule type="cellIs" dxfId="34" priority="97" operator="equal">
      <formula>"Menor"</formula>
    </cfRule>
    <cfRule type="cellIs" dxfId="33" priority="98" operator="equal">
      <formula>"Leve"</formula>
    </cfRule>
  </conditionalFormatting>
  <conditionalFormatting sqref="M52 M55">
    <cfRule type="cellIs" dxfId="32" priority="99" operator="equal">
      <formula>"Catastrófico"</formula>
    </cfRule>
    <cfRule type="cellIs" dxfId="31" priority="100" operator="equal">
      <formula>"Mayor"</formula>
    </cfRule>
    <cfRule type="cellIs" dxfId="30" priority="101" operator="equal">
      <formula>"Moderado"</formula>
    </cfRule>
    <cfRule type="cellIs" dxfId="29" priority="102" operator="equal">
      <formula>"Menor"</formula>
    </cfRule>
    <cfRule type="cellIs" dxfId="28" priority="103" operator="equal">
      <formula>"Leve"</formula>
    </cfRule>
  </conditionalFormatting>
  <conditionalFormatting sqref="O8 AD8:AD55 O11:O12 O35:O36 O39:O43 O45:O48 O55">
    <cfRule type="cellIs" dxfId="27" priority="104" operator="equal">
      <formula>"Extremo"</formula>
    </cfRule>
    <cfRule type="cellIs" dxfId="26" priority="105" operator="equal">
      <formula>"Alto"</formula>
    </cfRule>
    <cfRule type="cellIs" dxfId="25" priority="106" operator="equal">
      <formula>"Moderado"</formula>
    </cfRule>
    <cfRule type="cellIs" dxfId="24" priority="107" operator="equal">
      <formula>"Bajo"</formula>
    </cfRule>
  </conditionalFormatting>
  <conditionalFormatting sqref="O14:O20">
    <cfRule type="cellIs" dxfId="23" priority="108" operator="equal">
      <formula>"Extremo"</formula>
    </cfRule>
    <cfRule type="cellIs" dxfId="22" priority="109" operator="equal">
      <formula>"Alto"</formula>
    </cfRule>
    <cfRule type="cellIs" dxfId="21" priority="110" operator="equal">
      <formula>"Moderado"</formula>
    </cfRule>
    <cfRule type="cellIs" dxfId="20" priority="111" operator="equal">
      <formula>"Bajo"</formula>
    </cfRule>
  </conditionalFormatting>
  <conditionalFormatting sqref="O23:O28">
    <cfRule type="cellIs" dxfId="19" priority="112" operator="equal">
      <formula>"Extremo"</formula>
    </cfRule>
    <cfRule type="cellIs" dxfId="18" priority="113" operator="equal">
      <formula>"Alto"</formula>
    </cfRule>
    <cfRule type="cellIs" dxfId="17" priority="114" operator="equal">
      <formula>"Moderado"</formula>
    </cfRule>
    <cfRule type="cellIs" dxfId="16" priority="115" operator="equal">
      <formula>"Bajo"</formula>
    </cfRule>
  </conditionalFormatting>
  <conditionalFormatting sqref="O30:O33">
    <cfRule type="cellIs" dxfId="15" priority="116" operator="equal">
      <formula>"Extremo"</formula>
    </cfRule>
    <cfRule type="cellIs" dxfId="14" priority="117" operator="equal">
      <formula>"Alto"</formula>
    </cfRule>
    <cfRule type="cellIs" dxfId="13" priority="118" operator="equal">
      <formula>"Moderado"</formula>
    </cfRule>
    <cfRule type="cellIs" dxfId="12" priority="119" operator="equal">
      <formula>"Bajo"</formula>
    </cfRule>
  </conditionalFormatting>
  <conditionalFormatting sqref="O50">
    <cfRule type="cellIs" dxfId="11" priority="128" operator="equal">
      <formula>"Extremo"</formula>
    </cfRule>
    <cfRule type="cellIs" dxfId="10" priority="129" operator="equal">
      <formula>"Alto"</formula>
    </cfRule>
    <cfRule type="cellIs" dxfId="9" priority="130" operator="equal">
      <formula>"Moderado"</formula>
    </cfRule>
    <cfRule type="cellIs" dxfId="8" priority="131" operator="equal">
      <formula>"Bajo"</formula>
    </cfRule>
  </conditionalFormatting>
  <conditionalFormatting sqref="O52">
    <cfRule type="cellIs" dxfId="7" priority="132" operator="equal">
      <formula>"Extremo"</formula>
    </cfRule>
    <cfRule type="cellIs" dxfId="6" priority="133" operator="equal">
      <formula>"Alto"</formula>
    </cfRule>
    <cfRule type="cellIs" dxfId="5" priority="134" operator="equal">
      <formula>"Moderado"</formula>
    </cfRule>
    <cfRule type="cellIs" dxfId="4" priority="135" operator="equal">
      <formula>"Bajo"</formula>
    </cfRule>
  </conditionalFormatting>
  <conditionalFormatting sqref="AN8:AN1048576">
    <cfRule type="containsText" dxfId="3" priority="1" operator="containsText" text="Pendiente">
      <formula>NOT(ISERROR(SEARCH("Pendiente",AN8)))</formula>
    </cfRule>
    <cfRule type="containsText" dxfId="2" priority="2" operator="containsText" text="En revisión">
      <formula>NOT(ISERROR(SEARCH("En revisión",AN8)))</formula>
    </cfRule>
    <cfRule type="containsText" dxfId="1" priority="3" operator="containsText" text="OK">
      <formula>NOT(ISERROR(SEARCH("OK",AN8)))</formula>
    </cfRule>
  </conditionalFormatting>
  <dataValidations count="3">
    <dataValidation type="list" allowBlank="1" showErrorMessage="1" sqref="H30:H33 H8 H11:H12 H14:H20 H55 H42:H43 H45:H47 H50 H52 H35:H36 H23:H28 H39:H40 A8 A12 A15:A16 A20 A24 A30:A31 A33 A55 A42 A45 A39 S8:T55 V8:X55 AE8:AE55" xr:uid="{00000000-0002-0000-0000-000000000000}">
      <formula1>#REF!</formula1>
    </dataValidation>
    <dataValidation type="custom" allowBlank="1" showInputMessage="1" showErrorMessage="1" prompt="Recuerde que las acciones se generan bajo la medida de mitigar el riesgo" sqref="AF45" xr:uid="{00000000-0002-0000-0000-000001000000}">
      <formula1>IF(OR(AE45=#REF!,AE45=#REF!,AE45=#REF!),ISBLANK(AE45),ISTEXT(AE45))</formula1>
    </dataValidation>
    <dataValidation type="custom" allowBlank="1" showInputMessage="1" showErrorMessage="1" prompt="Recuerde que las acciones se generan bajo la medida de mitigar el riesgo" sqref="AI8:AI30 AI32:AI38 AI44:AI55 AI40:AI41" xr:uid="{00000000-0002-0000-0000-000002000000}">
      <formula1>IF(OR(AE8=#REF!,AE8=#REF!,AE8=#REF!),ISBLANK(AE8),ISTEXT(AE8))</formula1>
    </dataValidation>
  </dataValidations>
  <pageMargins left="0.7" right="0.7" top="0.75" bottom="0.75" header="0" footer="0"/>
  <pageSetup orientation="portrait" r:id="rId1"/>
  <rowBreaks count="2" manualBreakCount="2">
    <brk id="41" man="1"/>
    <brk id="32"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SIGLAS!$B$3:$B$12</xm:f>
          </x14:formula1>
          <xm:sqref>M8:M36 M39:M55</xm:sqref>
        </x14:dataValidation>
        <x14:dataValidation type="list" allowBlank="1" showErrorMessage="1" xr:uid="{00000000-0002-0000-0000-000004000000}">
          <x14:formula1>
            <xm:f>SIGLAS!$D$3:$D$23</xm:f>
          </x14:formula1>
          <xm:sqref>L8:L36 L39:L55</xm:sqref>
        </x14:dataValidation>
        <x14:dataValidation type="list" allowBlank="1" showInputMessage="1" showErrorMessage="1" prompt="Recuerde que las acciones se generan bajo la medida de mitigar el riesgo" xr:uid="{00000000-0002-0000-0000-000005000000}">
          <x14:formula1>
            <xm:f>SIGLAS!$H$3:$H$22</xm:f>
          </x14:formula1>
          <xm:sqref>AG8:AG55</xm:sqref>
        </x14:dataValidation>
        <x14:dataValidation type="list" allowBlank="1" showInputMessage="1" showErrorMessage="1" xr:uid="{00000000-0002-0000-0000-000006000000}">
          <x14:formula1>
            <xm:f>SIGLAS!$O$3:$O$28</xm:f>
          </x14:formula1>
          <xm:sqref>AH8:AH55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D16"/>
  <sheetViews>
    <sheetView workbookViewId="0">
      <selection activeCell="E12" sqref="E12"/>
    </sheetView>
  </sheetViews>
  <sheetFormatPr baseColWidth="10" defaultRowHeight="14.5" x14ac:dyDescent="0.35"/>
  <cols>
    <col min="1" max="1" width="32.453125" bestFit="1" customWidth="1"/>
    <col min="2" max="2" width="23.7265625" bestFit="1" customWidth="1"/>
    <col min="3" max="3" width="3.36328125" bestFit="1" customWidth="1"/>
    <col min="4" max="5" width="12" bestFit="1" customWidth="1"/>
  </cols>
  <sheetData>
    <row r="3" spans="1:4" x14ac:dyDescent="0.35">
      <c r="A3" s="137" t="s">
        <v>506</v>
      </c>
      <c r="B3" s="137" t="s">
        <v>505</v>
      </c>
      <c r="C3" s="138"/>
      <c r="D3" s="139"/>
    </row>
    <row r="4" spans="1:4" x14ac:dyDescent="0.35">
      <c r="A4" s="137" t="s">
        <v>503</v>
      </c>
      <c r="B4" s="140" t="s">
        <v>495</v>
      </c>
      <c r="C4" s="141" t="s">
        <v>69</v>
      </c>
      <c r="D4" s="142" t="s">
        <v>504</v>
      </c>
    </row>
    <row r="5" spans="1:4" x14ac:dyDescent="0.35">
      <c r="A5" s="140" t="s">
        <v>130</v>
      </c>
      <c r="B5" s="154">
        <v>1</v>
      </c>
      <c r="C5" s="155">
        <v>8</v>
      </c>
      <c r="D5" s="156">
        <v>9</v>
      </c>
    </row>
    <row r="6" spans="1:4" x14ac:dyDescent="0.35">
      <c r="A6" s="143" t="s">
        <v>65</v>
      </c>
      <c r="B6" s="157"/>
      <c r="C6" s="158">
        <v>4</v>
      </c>
      <c r="D6" s="159">
        <v>4</v>
      </c>
    </row>
    <row r="7" spans="1:4" x14ac:dyDescent="0.35">
      <c r="A7" s="143" t="s">
        <v>287</v>
      </c>
      <c r="B7" s="157"/>
      <c r="C7" s="158">
        <v>1</v>
      </c>
      <c r="D7" s="159">
        <v>1</v>
      </c>
    </row>
    <row r="8" spans="1:4" x14ac:dyDescent="0.35">
      <c r="A8" s="143" t="s">
        <v>311</v>
      </c>
      <c r="B8" s="157"/>
      <c r="C8" s="158">
        <v>3</v>
      </c>
      <c r="D8" s="159">
        <v>3</v>
      </c>
    </row>
    <row r="9" spans="1:4" x14ac:dyDescent="0.35">
      <c r="A9" s="143" t="s">
        <v>162</v>
      </c>
      <c r="B9" s="157"/>
      <c r="C9" s="158">
        <v>4</v>
      </c>
      <c r="D9" s="159">
        <v>4</v>
      </c>
    </row>
    <row r="10" spans="1:4" x14ac:dyDescent="0.35">
      <c r="A10" s="143" t="s">
        <v>98</v>
      </c>
      <c r="B10" s="157"/>
      <c r="C10" s="158">
        <v>3</v>
      </c>
      <c r="D10" s="159">
        <v>3</v>
      </c>
    </row>
    <row r="11" spans="1:4" x14ac:dyDescent="0.35">
      <c r="A11" s="143" t="s">
        <v>305</v>
      </c>
      <c r="B11" s="157"/>
      <c r="C11" s="158">
        <v>1</v>
      </c>
      <c r="D11" s="159">
        <v>1</v>
      </c>
    </row>
    <row r="12" spans="1:4" x14ac:dyDescent="0.35">
      <c r="A12" s="143" t="s">
        <v>219</v>
      </c>
      <c r="B12" s="157"/>
      <c r="C12" s="158">
        <v>4</v>
      </c>
      <c r="D12" s="159">
        <v>4</v>
      </c>
    </row>
    <row r="13" spans="1:4" x14ac:dyDescent="0.35">
      <c r="A13" s="143" t="s">
        <v>323</v>
      </c>
      <c r="B13" s="157"/>
      <c r="C13" s="158">
        <v>4</v>
      </c>
      <c r="D13" s="159">
        <v>4</v>
      </c>
    </row>
    <row r="14" spans="1:4" x14ac:dyDescent="0.35">
      <c r="A14" s="143" t="s">
        <v>118</v>
      </c>
      <c r="B14" s="157"/>
      <c r="C14" s="158">
        <v>8</v>
      </c>
      <c r="D14" s="159">
        <v>8</v>
      </c>
    </row>
    <row r="15" spans="1:4" x14ac:dyDescent="0.35">
      <c r="A15" s="143" t="s">
        <v>137</v>
      </c>
      <c r="B15" s="157"/>
      <c r="C15" s="158">
        <v>7</v>
      </c>
      <c r="D15" s="159">
        <v>7</v>
      </c>
    </row>
    <row r="16" spans="1:4" x14ac:dyDescent="0.35">
      <c r="A16" s="144" t="s">
        <v>504</v>
      </c>
      <c r="B16" s="160">
        <v>1</v>
      </c>
      <c r="C16" s="161">
        <v>47</v>
      </c>
      <c r="D16" s="162">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14" zoomScale="115" zoomScaleNormal="115" workbookViewId="0">
      <selection activeCell="E27" sqref="E27:F27"/>
    </sheetView>
  </sheetViews>
  <sheetFormatPr baseColWidth="10" defaultColWidth="14.453125" defaultRowHeight="15" customHeight="1" x14ac:dyDescent="0.3"/>
  <cols>
    <col min="1" max="1" width="2.81640625" style="1" customWidth="1"/>
    <col min="2" max="3" width="24.81640625" style="1" customWidth="1"/>
    <col min="4" max="4" width="16" style="1" customWidth="1"/>
    <col min="5" max="5" width="24.81640625" style="1" customWidth="1"/>
    <col min="6" max="6" width="27.81640625" style="1" customWidth="1"/>
    <col min="7" max="8" width="24.81640625" style="1" customWidth="1"/>
    <col min="9" max="26" width="11.453125" style="1" customWidth="1"/>
    <col min="27" max="16384" width="14.453125" style="1"/>
  </cols>
  <sheetData>
    <row r="1" spans="1:26" ht="14.25" customHeight="1" x14ac:dyDescent="0.3">
      <c r="A1" s="76"/>
      <c r="B1" s="76"/>
      <c r="C1" s="76"/>
      <c r="D1" s="76"/>
      <c r="E1" s="76"/>
      <c r="F1" s="76"/>
      <c r="G1" s="76"/>
      <c r="H1" s="76"/>
      <c r="I1" s="76"/>
      <c r="J1" s="76"/>
      <c r="K1" s="76"/>
      <c r="L1" s="76"/>
      <c r="M1" s="76"/>
      <c r="N1" s="76"/>
      <c r="O1" s="76"/>
      <c r="P1" s="76"/>
      <c r="Q1" s="76"/>
      <c r="R1" s="76"/>
      <c r="S1" s="76"/>
      <c r="T1" s="76"/>
      <c r="U1" s="76"/>
      <c r="V1" s="76"/>
      <c r="W1" s="76"/>
      <c r="X1" s="76"/>
      <c r="Y1" s="76"/>
      <c r="Z1" s="76"/>
    </row>
    <row r="2" spans="1:26" ht="14.25" customHeight="1" x14ac:dyDescent="0.3">
      <c r="A2" s="76"/>
      <c r="B2" s="217" t="s">
        <v>345</v>
      </c>
      <c r="C2" s="218"/>
      <c r="D2" s="218"/>
      <c r="E2" s="218"/>
      <c r="F2" s="218"/>
      <c r="G2" s="218"/>
      <c r="H2" s="219"/>
      <c r="I2" s="76"/>
      <c r="J2" s="76"/>
      <c r="K2" s="76"/>
      <c r="L2" s="76"/>
      <c r="M2" s="76"/>
      <c r="N2" s="76"/>
      <c r="O2" s="76"/>
      <c r="P2" s="76"/>
      <c r="Q2" s="76"/>
      <c r="R2" s="76"/>
      <c r="S2" s="76"/>
      <c r="T2" s="76"/>
      <c r="U2" s="76"/>
      <c r="V2" s="76"/>
      <c r="W2" s="76"/>
      <c r="X2" s="76"/>
      <c r="Y2" s="76"/>
      <c r="Z2" s="76"/>
    </row>
    <row r="3" spans="1:26" ht="14.25" customHeight="1" x14ac:dyDescent="0.3">
      <c r="A3" s="76"/>
      <c r="B3" s="77"/>
      <c r="C3" s="78"/>
      <c r="D3" s="78"/>
      <c r="E3" s="78"/>
      <c r="F3" s="78"/>
      <c r="G3" s="78"/>
      <c r="H3" s="79"/>
      <c r="I3" s="76"/>
      <c r="J3" s="76"/>
      <c r="K3" s="76"/>
      <c r="L3" s="76"/>
      <c r="M3" s="76"/>
      <c r="N3" s="76"/>
      <c r="O3" s="76"/>
      <c r="P3" s="76"/>
      <c r="Q3" s="76"/>
      <c r="R3" s="76"/>
      <c r="S3" s="76"/>
      <c r="T3" s="76"/>
      <c r="U3" s="76"/>
      <c r="V3" s="76"/>
      <c r="W3" s="76"/>
      <c r="X3" s="76"/>
      <c r="Y3" s="76"/>
      <c r="Z3" s="76"/>
    </row>
    <row r="4" spans="1:26" ht="63" customHeight="1" x14ac:dyDescent="0.3">
      <c r="A4" s="76"/>
      <c r="B4" s="220" t="s">
        <v>346</v>
      </c>
      <c r="C4" s="221"/>
      <c r="D4" s="221"/>
      <c r="E4" s="221"/>
      <c r="F4" s="221"/>
      <c r="G4" s="221"/>
      <c r="H4" s="200"/>
      <c r="I4" s="76"/>
      <c r="J4" s="76"/>
      <c r="K4" s="76"/>
      <c r="L4" s="76"/>
      <c r="M4" s="76"/>
      <c r="N4" s="76"/>
      <c r="O4" s="76"/>
      <c r="P4" s="76"/>
      <c r="Q4" s="76"/>
      <c r="R4" s="76"/>
      <c r="S4" s="76"/>
      <c r="T4" s="76"/>
      <c r="U4" s="76"/>
      <c r="V4" s="76"/>
      <c r="W4" s="76"/>
      <c r="X4" s="76"/>
      <c r="Y4" s="76"/>
      <c r="Z4" s="76"/>
    </row>
    <row r="5" spans="1:26" ht="63" customHeight="1" x14ac:dyDescent="0.3">
      <c r="A5" s="76"/>
      <c r="B5" s="222"/>
      <c r="C5" s="223"/>
      <c r="D5" s="223"/>
      <c r="E5" s="223"/>
      <c r="F5" s="223"/>
      <c r="G5" s="223"/>
      <c r="H5" s="224"/>
      <c r="I5" s="76"/>
      <c r="J5" s="76"/>
      <c r="K5" s="76"/>
      <c r="L5" s="76"/>
      <c r="M5" s="76"/>
      <c r="N5" s="76"/>
      <c r="O5" s="76"/>
      <c r="P5" s="76"/>
      <c r="Q5" s="76"/>
      <c r="R5" s="76"/>
      <c r="S5" s="76"/>
      <c r="T5" s="76"/>
      <c r="U5" s="76"/>
      <c r="V5" s="76"/>
      <c r="W5" s="76"/>
      <c r="X5" s="76"/>
      <c r="Y5" s="76"/>
      <c r="Z5" s="76"/>
    </row>
    <row r="6" spans="1:26" ht="14.25" customHeight="1" x14ac:dyDescent="0.3">
      <c r="A6" s="76"/>
      <c r="B6" s="225" t="s">
        <v>347</v>
      </c>
      <c r="C6" s="226"/>
      <c r="D6" s="226"/>
      <c r="E6" s="226"/>
      <c r="F6" s="226"/>
      <c r="G6" s="226"/>
      <c r="H6" s="227"/>
      <c r="I6" s="76"/>
      <c r="J6" s="76"/>
      <c r="K6" s="76"/>
      <c r="L6" s="76"/>
      <c r="M6" s="76"/>
      <c r="N6" s="76"/>
      <c r="O6" s="76"/>
      <c r="P6" s="76"/>
      <c r="Q6" s="76"/>
      <c r="R6" s="76"/>
      <c r="S6" s="76"/>
      <c r="T6" s="76"/>
      <c r="U6" s="76"/>
      <c r="V6" s="76"/>
      <c r="W6" s="76"/>
      <c r="X6" s="76"/>
      <c r="Y6" s="76"/>
      <c r="Z6" s="76"/>
    </row>
    <row r="7" spans="1:26" ht="95.25" customHeight="1" x14ac:dyDescent="0.3">
      <c r="A7" s="76"/>
      <c r="B7" s="228" t="s">
        <v>348</v>
      </c>
      <c r="C7" s="223"/>
      <c r="D7" s="223"/>
      <c r="E7" s="223"/>
      <c r="F7" s="223"/>
      <c r="G7" s="223"/>
      <c r="H7" s="224"/>
      <c r="I7" s="76"/>
      <c r="J7" s="76"/>
      <c r="K7" s="76"/>
      <c r="L7" s="76"/>
      <c r="M7" s="76"/>
      <c r="N7" s="76"/>
      <c r="O7" s="76"/>
      <c r="P7" s="76"/>
      <c r="Q7" s="76"/>
      <c r="R7" s="76"/>
      <c r="S7" s="76"/>
      <c r="T7" s="76"/>
      <c r="U7" s="76"/>
      <c r="V7" s="76"/>
      <c r="W7" s="76"/>
      <c r="X7" s="76"/>
      <c r="Y7" s="76"/>
      <c r="Z7" s="76"/>
    </row>
    <row r="8" spans="1:26" ht="14.25" customHeight="1" x14ac:dyDescent="0.3">
      <c r="A8" s="76"/>
      <c r="B8" s="80"/>
      <c r="C8" s="81"/>
      <c r="D8" s="81"/>
      <c r="E8" s="81"/>
      <c r="F8" s="81"/>
      <c r="G8" s="81"/>
      <c r="H8" s="82"/>
      <c r="I8" s="76"/>
      <c r="J8" s="76"/>
      <c r="K8" s="76"/>
      <c r="L8" s="76"/>
      <c r="M8" s="76"/>
      <c r="N8" s="76"/>
      <c r="O8" s="76"/>
      <c r="P8" s="76"/>
      <c r="Q8" s="76"/>
      <c r="R8" s="76"/>
      <c r="S8" s="76"/>
      <c r="T8" s="76"/>
      <c r="U8" s="76"/>
      <c r="V8" s="76"/>
      <c r="W8" s="76"/>
      <c r="X8" s="76"/>
      <c r="Y8" s="76"/>
      <c r="Z8" s="76"/>
    </row>
    <row r="9" spans="1:26" ht="16.5" customHeight="1" x14ac:dyDescent="0.3">
      <c r="A9" s="76"/>
      <c r="B9" s="229" t="s">
        <v>349</v>
      </c>
      <c r="C9" s="221"/>
      <c r="D9" s="221"/>
      <c r="E9" s="221"/>
      <c r="F9" s="221"/>
      <c r="G9" s="221"/>
      <c r="H9" s="200"/>
      <c r="I9" s="76"/>
      <c r="J9" s="76"/>
      <c r="K9" s="76"/>
      <c r="L9" s="76"/>
      <c r="M9" s="76"/>
      <c r="N9" s="76"/>
      <c r="O9" s="76"/>
      <c r="P9" s="76"/>
      <c r="Q9" s="76"/>
      <c r="R9" s="76"/>
      <c r="S9" s="76"/>
      <c r="T9" s="76"/>
      <c r="U9" s="76"/>
      <c r="V9" s="76"/>
      <c r="W9" s="76"/>
      <c r="X9" s="76"/>
      <c r="Y9" s="76"/>
      <c r="Z9" s="76"/>
    </row>
    <row r="10" spans="1:26" ht="44.25" customHeight="1" x14ac:dyDescent="0.3">
      <c r="A10" s="76"/>
      <c r="B10" s="230"/>
      <c r="C10" s="221"/>
      <c r="D10" s="221"/>
      <c r="E10" s="221"/>
      <c r="F10" s="221"/>
      <c r="G10" s="221"/>
      <c r="H10" s="200"/>
      <c r="I10" s="76"/>
      <c r="J10" s="76"/>
      <c r="K10" s="76"/>
      <c r="L10" s="76"/>
      <c r="M10" s="76"/>
      <c r="N10" s="76"/>
      <c r="O10" s="76"/>
      <c r="P10" s="76"/>
      <c r="Q10" s="76"/>
      <c r="R10" s="76"/>
      <c r="S10" s="76"/>
      <c r="T10" s="76"/>
      <c r="U10" s="76"/>
      <c r="V10" s="76"/>
      <c r="W10" s="76"/>
      <c r="X10" s="76"/>
      <c r="Y10" s="76"/>
      <c r="Z10" s="76"/>
    </row>
    <row r="11" spans="1:26" ht="14.25" customHeight="1" x14ac:dyDescent="0.3">
      <c r="A11" s="76"/>
      <c r="B11" s="83"/>
      <c r="C11" s="76"/>
      <c r="D11" s="84"/>
      <c r="E11" s="85"/>
      <c r="F11" s="85"/>
      <c r="G11" s="85"/>
      <c r="H11" s="86"/>
      <c r="I11" s="76"/>
      <c r="J11" s="76"/>
      <c r="K11" s="76"/>
      <c r="L11" s="76"/>
      <c r="M11" s="76"/>
      <c r="N11" s="76"/>
      <c r="O11" s="76"/>
      <c r="P11" s="76"/>
      <c r="Q11" s="76"/>
      <c r="R11" s="76"/>
      <c r="S11" s="76"/>
      <c r="T11" s="76"/>
      <c r="U11" s="76"/>
      <c r="V11" s="76"/>
      <c r="W11" s="76"/>
      <c r="X11" s="76"/>
      <c r="Y11" s="76"/>
      <c r="Z11" s="76"/>
    </row>
    <row r="12" spans="1:26" ht="14.25" customHeight="1" x14ac:dyDescent="0.3">
      <c r="A12" s="76"/>
      <c r="B12" s="83"/>
      <c r="C12" s="213" t="s">
        <v>350</v>
      </c>
      <c r="D12" s="214"/>
      <c r="E12" s="215" t="s">
        <v>351</v>
      </c>
      <c r="F12" s="216"/>
      <c r="G12" s="76"/>
      <c r="H12" s="86"/>
      <c r="I12" s="76"/>
      <c r="J12" s="76"/>
      <c r="K12" s="76"/>
      <c r="L12" s="76"/>
      <c r="M12" s="76"/>
      <c r="N12" s="76"/>
      <c r="O12" s="76"/>
      <c r="P12" s="76"/>
      <c r="Q12" s="76"/>
      <c r="R12" s="76"/>
      <c r="S12" s="76"/>
      <c r="T12" s="76"/>
      <c r="U12" s="76"/>
      <c r="V12" s="76"/>
      <c r="W12" s="76"/>
      <c r="X12" s="76"/>
      <c r="Y12" s="76"/>
      <c r="Z12" s="76"/>
    </row>
    <row r="13" spans="1:26" ht="35.25" customHeight="1" x14ac:dyDescent="0.3">
      <c r="A13" s="76"/>
      <c r="B13" s="83"/>
      <c r="C13" s="209" t="s">
        <v>15</v>
      </c>
      <c r="D13" s="210"/>
      <c r="E13" s="211" t="s">
        <v>352</v>
      </c>
      <c r="F13" s="212"/>
      <c r="G13" s="76"/>
      <c r="H13" s="86"/>
      <c r="I13" s="76"/>
      <c r="J13" s="76"/>
      <c r="K13" s="76"/>
      <c r="L13" s="76"/>
      <c r="M13" s="76"/>
      <c r="N13" s="76"/>
      <c r="O13" s="76"/>
      <c r="P13" s="76"/>
      <c r="Q13" s="76"/>
      <c r="R13" s="76"/>
      <c r="S13" s="76"/>
      <c r="T13" s="76"/>
      <c r="U13" s="76"/>
      <c r="V13" s="76"/>
      <c r="W13" s="76"/>
      <c r="X13" s="76"/>
      <c r="Y13" s="76"/>
      <c r="Z13" s="76"/>
    </row>
    <row r="14" spans="1:26" ht="17.25" customHeight="1" x14ac:dyDescent="0.3">
      <c r="A14" s="76"/>
      <c r="B14" s="83"/>
      <c r="C14" s="209" t="s">
        <v>16</v>
      </c>
      <c r="D14" s="210"/>
      <c r="E14" s="211" t="s">
        <v>353</v>
      </c>
      <c r="F14" s="212"/>
      <c r="G14" s="76"/>
      <c r="H14" s="86"/>
      <c r="I14" s="76"/>
      <c r="J14" s="76"/>
      <c r="K14" s="76"/>
      <c r="L14" s="76"/>
      <c r="M14" s="76"/>
      <c r="N14" s="76"/>
      <c r="O14" s="76"/>
      <c r="P14" s="76"/>
      <c r="Q14" s="76"/>
      <c r="R14" s="76"/>
      <c r="S14" s="76"/>
      <c r="T14" s="76"/>
      <c r="U14" s="76"/>
      <c r="V14" s="76"/>
      <c r="W14" s="76"/>
      <c r="X14" s="76"/>
      <c r="Y14" s="76"/>
      <c r="Z14" s="76"/>
    </row>
    <row r="15" spans="1:26" ht="19.5" customHeight="1" x14ac:dyDescent="0.3">
      <c r="A15" s="76"/>
      <c r="B15" s="83"/>
      <c r="C15" s="209" t="s">
        <v>17</v>
      </c>
      <c r="D15" s="210"/>
      <c r="E15" s="211" t="s">
        <v>354</v>
      </c>
      <c r="F15" s="212"/>
      <c r="G15" s="76"/>
      <c r="H15" s="86"/>
      <c r="I15" s="76"/>
      <c r="J15" s="76"/>
      <c r="K15" s="76"/>
      <c r="L15" s="76"/>
      <c r="M15" s="76"/>
      <c r="N15" s="76"/>
      <c r="O15" s="76"/>
      <c r="P15" s="76"/>
      <c r="Q15" s="76"/>
      <c r="R15" s="76"/>
      <c r="S15" s="76"/>
      <c r="T15" s="76"/>
      <c r="U15" s="76"/>
      <c r="V15" s="76"/>
      <c r="W15" s="76"/>
      <c r="X15" s="76"/>
      <c r="Y15" s="76"/>
      <c r="Z15" s="76"/>
    </row>
    <row r="16" spans="1:26" ht="69.75" customHeight="1" x14ac:dyDescent="0.3">
      <c r="A16" s="76"/>
      <c r="B16" s="83"/>
      <c r="C16" s="209" t="s">
        <v>355</v>
      </c>
      <c r="D16" s="210"/>
      <c r="E16" s="211" t="s">
        <v>356</v>
      </c>
      <c r="F16" s="212"/>
      <c r="G16" s="76"/>
      <c r="H16" s="86"/>
      <c r="I16" s="76"/>
      <c r="J16" s="76"/>
      <c r="K16" s="76"/>
      <c r="L16" s="76"/>
      <c r="M16" s="76"/>
      <c r="N16" s="76"/>
      <c r="O16" s="76"/>
      <c r="P16" s="76"/>
      <c r="Q16" s="76"/>
      <c r="R16" s="76"/>
      <c r="S16" s="76"/>
      <c r="T16" s="76"/>
      <c r="U16" s="76"/>
      <c r="V16" s="76"/>
      <c r="W16" s="76"/>
      <c r="X16" s="76"/>
      <c r="Y16" s="76"/>
      <c r="Z16" s="76"/>
    </row>
    <row r="17" spans="1:26" ht="34.5" customHeight="1" x14ac:dyDescent="0.3">
      <c r="A17" s="76"/>
      <c r="B17" s="83"/>
      <c r="C17" s="205" t="s">
        <v>26</v>
      </c>
      <c r="D17" s="206"/>
      <c r="E17" s="201" t="s">
        <v>357</v>
      </c>
      <c r="F17" s="202"/>
      <c r="G17" s="76"/>
      <c r="H17" s="86"/>
      <c r="I17" s="76"/>
      <c r="J17" s="76"/>
      <c r="K17" s="76"/>
      <c r="L17" s="76"/>
      <c r="M17" s="76"/>
      <c r="N17" s="76"/>
      <c r="O17" s="76"/>
      <c r="P17" s="76"/>
      <c r="Q17" s="76"/>
      <c r="R17" s="76"/>
      <c r="S17" s="76"/>
      <c r="T17" s="76"/>
      <c r="U17" s="76"/>
      <c r="V17" s="76"/>
      <c r="W17" s="76"/>
      <c r="X17" s="76"/>
      <c r="Y17" s="76"/>
      <c r="Z17" s="76"/>
    </row>
    <row r="18" spans="1:26" ht="27.75" customHeight="1" x14ac:dyDescent="0.3">
      <c r="A18" s="76"/>
      <c r="B18" s="83"/>
      <c r="C18" s="205" t="s">
        <v>19</v>
      </c>
      <c r="D18" s="206"/>
      <c r="E18" s="201" t="s">
        <v>358</v>
      </c>
      <c r="F18" s="202"/>
      <c r="G18" s="76"/>
      <c r="H18" s="86"/>
      <c r="I18" s="76"/>
      <c r="J18" s="76"/>
      <c r="K18" s="76"/>
      <c r="L18" s="76"/>
      <c r="M18" s="76"/>
      <c r="N18" s="76"/>
      <c r="O18" s="76"/>
      <c r="P18" s="76"/>
      <c r="Q18" s="76"/>
      <c r="R18" s="76"/>
      <c r="S18" s="76"/>
      <c r="T18" s="76"/>
      <c r="U18" s="76"/>
      <c r="V18" s="76"/>
      <c r="W18" s="76"/>
      <c r="X18" s="76"/>
      <c r="Y18" s="76"/>
      <c r="Z18" s="76"/>
    </row>
    <row r="19" spans="1:26" ht="28.5" customHeight="1" x14ac:dyDescent="0.3">
      <c r="A19" s="76"/>
      <c r="B19" s="83"/>
      <c r="C19" s="205" t="s">
        <v>20</v>
      </c>
      <c r="D19" s="206"/>
      <c r="E19" s="201" t="s">
        <v>359</v>
      </c>
      <c r="F19" s="202"/>
      <c r="G19" s="76"/>
      <c r="H19" s="86"/>
      <c r="I19" s="76"/>
      <c r="J19" s="76"/>
      <c r="K19" s="76"/>
      <c r="L19" s="76"/>
      <c r="M19" s="76"/>
      <c r="N19" s="76"/>
      <c r="O19" s="76"/>
      <c r="P19" s="76"/>
      <c r="Q19" s="76"/>
      <c r="R19" s="76"/>
      <c r="S19" s="76"/>
      <c r="T19" s="76"/>
      <c r="U19" s="76"/>
      <c r="V19" s="76"/>
      <c r="W19" s="76"/>
      <c r="X19" s="76"/>
      <c r="Y19" s="76"/>
      <c r="Z19" s="76"/>
    </row>
    <row r="20" spans="1:26" ht="72.75" customHeight="1" x14ac:dyDescent="0.3">
      <c r="A20" s="76"/>
      <c r="B20" s="83"/>
      <c r="C20" s="205" t="s">
        <v>21</v>
      </c>
      <c r="D20" s="206"/>
      <c r="E20" s="201" t="s">
        <v>360</v>
      </c>
      <c r="F20" s="202"/>
      <c r="G20" s="76"/>
      <c r="H20" s="86"/>
      <c r="I20" s="76"/>
      <c r="J20" s="76"/>
      <c r="K20" s="76"/>
      <c r="L20" s="76"/>
      <c r="M20" s="76"/>
      <c r="N20" s="76"/>
      <c r="O20" s="76"/>
      <c r="P20" s="76"/>
      <c r="Q20" s="76"/>
      <c r="R20" s="76"/>
      <c r="S20" s="76"/>
      <c r="T20" s="76"/>
      <c r="U20" s="76"/>
      <c r="V20" s="76"/>
      <c r="W20" s="76"/>
      <c r="X20" s="76"/>
      <c r="Y20" s="76"/>
      <c r="Z20" s="76"/>
    </row>
    <row r="21" spans="1:26" ht="64.5" customHeight="1" x14ac:dyDescent="0.3">
      <c r="A21" s="76"/>
      <c r="B21" s="83"/>
      <c r="C21" s="205" t="s">
        <v>22</v>
      </c>
      <c r="D21" s="206"/>
      <c r="E21" s="201" t="s">
        <v>361</v>
      </c>
      <c r="F21" s="202"/>
      <c r="G21" s="76"/>
      <c r="H21" s="86"/>
      <c r="I21" s="76"/>
      <c r="J21" s="76"/>
      <c r="K21" s="76"/>
      <c r="L21" s="76"/>
      <c r="M21" s="76"/>
      <c r="N21" s="76"/>
      <c r="O21" s="76"/>
      <c r="P21" s="76"/>
      <c r="Q21" s="76"/>
      <c r="R21" s="76"/>
      <c r="S21" s="76"/>
      <c r="T21" s="76"/>
      <c r="U21" s="76"/>
      <c r="V21" s="76"/>
      <c r="W21" s="76"/>
      <c r="X21" s="76"/>
      <c r="Y21" s="76"/>
      <c r="Z21" s="76"/>
    </row>
    <row r="22" spans="1:26" ht="71.25" customHeight="1" x14ac:dyDescent="0.3">
      <c r="A22" s="76"/>
      <c r="B22" s="83"/>
      <c r="C22" s="205" t="s">
        <v>362</v>
      </c>
      <c r="D22" s="206"/>
      <c r="E22" s="201" t="s">
        <v>363</v>
      </c>
      <c r="F22" s="202"/>
      <c r="G22" s="76"/>
      <c r="H22" s="86"/>
      <c r="I22" s="76"/>
      <c r="J22" s="76"/>
      <c r="K22" s="76"/>
      <c r="L22" s="76"/>
      <c r="M22" s="76"/>
      <c r="N22" s="76"/>
      <c r="O22" s="76"/>
      <c r="P22" s="76"/>
      <c r="Q22" s="76"/>
      <c r="R22" s="76"/>
      <c r="S22" s="76"/>
      <c r="T22" s="76"/>
      <c r="U22" s="76"/>
      <c r="V22" s="76"/>
      <c r="W22" s="76"/>
      <c r="X22" s="76"/>
      <c r="Y22" s="76"/>
      <c r="Z22" s="76"/>
    </row>
    <row r="23" spans="1:26" ht="55.5" customHeight="1" x14ac:dyDescent="0.3">
      <c r="A23" s="76"/>
      <c r="B23" s="83"/>
      <c r="C23" s="205" t="s">
        <v>364</v>
      </c>
      <c r="D23" s="206"/>
      <c r="E23" s="201" t="s">
        <v>365</v>
      </c>
      <c r="F23" s="202"/>
      <c r="G23" s="76"/>
      <c r="H23" s="86"/>
      <c r="I23" s="76"/>
      <c r="J23" s="76"/>
      <c r="K23" s="76"/>
      <c r="L23" s="76"/>
      <c r="M23" s="76"/>
      <c r="N23" s="76"/>
      <c r="O23" s="76"/>
      <c r="P23" s="76"/>
      <c r="Q23" s="76"/>
      <c r="R23" s="76"/>
      <c r="S23" s="76"/>
      <c r="T23" s="76"/>
      <c r="U23" s="76"/>
      <c r="V23" s="76"/>
      <c r="W23" s="76"/>
      <c r="X23" s="76"/>
      <c r="Y23" s="76"/>
      <c r="Z23" s="76"/>
    </row>
    <row r="24" spans="1:26" ht="42" customHeight="1" x14ac:dyDescent="0.3">
      <c r="A24" s="76"/>
      <c r="B24" s="83"/>
      <c r="C24" s="205" t="s">
        <v>28</v>
      </c>
      <c r="D24" s="206"/>
      <c r="E24" s="201" t="s">
        <v>366</v>
      </c>
      <c r="F24" s="202"/>
      <c r="G24" s="76"/>
      <c r="H24" s="86"/>
      <c r="I24" s="76"/>
      <c r="J24" s="76"/>
      <c r="K24" s="76"/>
      <c r="L24" s="76"/>
      <c r="M24" s="76"/>
      <c r="N24" s="76"/>
      <c r="O24" s="76"/>
      <c r="P24" s="76"/>
      <c r="Q24" s="76"/>
      <c r="R24" s="76"/>
      <c r="S24" s="76"/>
      <c r="T24" s="76"/>
      <c r="U24" s="76"/>
      <c r="V24" s="76"/>
      <c r="W24" s="76"/>
      <c r="X24" s="76"/>
      <c r="Y24" s="76"/>
      <c r="Z24" s="76"/>
    </row>
    <row r="25" spans="1:26" ht="59.25" customHeight="1" x14ac:dyDescent="0.3">
      <c r="A25" s="76"/>
      <c r="B25" s="83"/>
      <c r="C25" s="205" t="s">
        <v>30</v>
      </c>
      <c r="D25" s="206"/>
      <c r="E25" s="201" t="s">
        <v>367</v>
      </c>
      <c r="F25" s="202"/>
      <c r="G25" s="76"/>
      <c r="H25" s="86"/>
      <c r="I25" s="76"/>
      <c r="J25" s="76"/>
      <c r="K25" s="76"/>
      <c r="L25" s="76"/>
      <c r="M25" s="76"/>
      <c r="N25" s="76"/>
      <c r="O25" s="76"/>
      <c r="P25" s="76"/>
      <c r="Q25" s="76"/>
      <c r="R25" s="76"/>
      <c r="S25" s="76"/>
      <c r="T25" s="76"/>
      <c r="U25" s="76"/>
      <c r="V25" s="76"/>
      <c r="W25" s="76"/>
      <c r="X25" s="76"/>
      <c r="Y25" s="76"/>
      <c r="Z25" s="76"/>
    </row>
    <row r="26" spans="1:26" ht="23.25" customHeight="1" x14ac:dyDescent="0.3">
      <c r="A26" s="76"/>
      <c r="B26" s="83"/>
      <c r="C26" s="205" t="s">
        <v>31</v>
      </c>
      <c r="D26" s="206"/>
      <c r="E26" s="201" t="s">
        <v>368</v>
      </c>
      <c r="F26" s="202"/>
      <c r="G26" s="76"/>
      <c r="H26" s="86"/>
      <c r="I26" s="76"/>
      <c r="J26" s="76"/>
      <c r="K26" s="76"/>
      <c r="L26" s="76"/>
      <c r="M26" s="76"/>
      <c r="N26" s="76"/>
      <c r="O26" s="76"/>
      <c r="P26" s="76"/>
      <c r="Q26" s="76"/>
      <c r="R26" s="76"/>
      <c r="S26" s="76"/>
      <c r="T26" s="76"/>
      <c r="U26" s="76"/>
      <c r="V26" s="76"/>
      <c r="W26" s="76"/>
      <c r="X26" s="76"/>
      <c r="Y26" s="76"/>
      <c r="Z26" s="76"/>
    </row>
    <row r="27" spans="1:26" ht="30.75" customHeight="1" x14ac:dyDescent="0.3">
      <c r="A27" s="76"/>
      <c r="B27" s="83"/>
      <c r="C27" s="205" t="s">
        <v>369</v>
      </c>
      <c r="D27" s="206"/>
      <c r="E27" s="201" t="s">
        <v>370</v>
      </c>
      <c r="F27" s="202"/>
      <c r="G27" s="76"/>
      <c r="H27" s="86"/>
      <c r="I27" s="76"/>
      <c r="J27" s="76"/>
      <c r="K27" s="76"/>
      <c r="L27" s="76"/>
      <c r="M27" s="76"/>
      <c r="N27" s="76"/>
      <c r="O27" s="76"/>
      <c r="P27" s="76"/>
      <c r="Q27" s="76"/>
      <c r="R27" s="76"/>
      <c r="S27" s="76"/>
      <c r="T27" s="76"/>
      <c r="U27" s="76"/>
      <c r="V27" s="76"/>
      <c r="W27" s="76"/>
      <c r="X27" s="76"/>
      <c r="Y27" s="76"/>
      <c r="Z27" s="76"/>
    </row>
    <row r="28" spans="1:26" ht="35.25" customHeight="1" x14ac:dyDescent="0.3">
      <c r="A28" s="76"/>
      <c r="B28" s="83"/>
      <c r="C28" s="205" t="s">
        <v>371</v>
      </c>
      <c r="D28" s="206"/>
      <c r="E28" s="201" t="s">
        <v>372</v>
      </c>
      <c r="F28" s="202"/>
      <c r="G28" s="76"/>
      <c r="H28" s="86"/>
      <c r="I28" s="76"/>
      <c r="J28" s="76"/>
      <c r="K28" s="76"/>
      <c r="L28" s="76"/>
      <c r="M28" s="76"/>
      <c r="N28" s="76"/>
      <c r="O28" s="76"/>
      <c r="P28" s="76"/>
      <c r="Q28" s="76"/>
      <c r="R28" s="76"/>
      <c r="S28" s="76"/>
      <c r="T28" s="76"/>
      <c r="U28" s="76"/>
      <c r="V28" s="76"/>
      <c r="W28" s="76"/>
      <c r="X28" s="76"/>
      <c r="Y28" s="76"/>
      <c r="Z28" s="76"/>
    </row>
    <row r="29" spans="1:26" ht="33" customHeight="1" x14ac:dyDescent="0.3">
      <c r="A29" s="76"/>
      <c r="B29" s="83"/>
      <c r="C29" s="205" t="s">
        <v>371</v>
      </c>
      <c r="D29" s="206"/>
      <c r="E29" s="201" t="s">
        <v>372</v>
      </c>
      <c r="F29" s="202"/>
      <c r="G29" s="76"/>
      <c r="H29" s="86"/>
      <c r="I29" s="76"/>
      <c r="J29" s="76"/>
      <c r="K29" s="76"/>
      <c r="L29" s="76"/>
      <c r="M29" s="76"/>
      <c r="N29" s="76"/>
      <c r="O29" s="76"/>
      <c r="P29" s="76"/>
      <c r="Q29" s="76"/>
      <c r="R29" s="76"/>
      <c r="S29" s="76"/>
      <c r="T29" s="76"/>
      <c r="U29" s="76"/>
      <c r="V29" s="76"/>
      <c r="W29" s="76"/>
      <c r="X29" s="76"/>
      <c r="Y29" s="76"/>
      <c r="Z29" s="76"/>
    </row>
    <row r="30" spans="1:26" ht="30" customHeight="1" x14ac:dyDescent="0.3">
      <c r="A30" s="76"/>
      <c r="B30" s="83"/>
      <c r="C30" s="205" t="s">
        <v>373</v>
      </c>
      <c r="D30" s="206"/>
      <c r="E30" s="201" t="s">
        <v>374</v>
      </c>
      <c r="F30" s="202"/>
      <c r="G30" s="76"/>
      <c r="H30" s="86"/>
      <c r="I30" s="76"/>
      <c r="J30" s="76"/>
      <c r="K30" s="76"/>
      <c r="L30" s="76"/>
      <c r="M30" s="76"/>
      <c r="N30" s="76"/>
      <c r="O30" s="76"/>
      <c r="P30" s="76"/>
      <c r="Q30" s="76"/>
      <c r="R30" s="76"/>
      <c r="S30" s="76"/>
      <c r="T30" s="76"/>
      <c r="U30" s="76"/>
      <c r="V30" s="76"/>
      <c r="W30" s="76"/>
      <c r="X30" s="76"/>
      <c r="Y30" s="76"/>
      <c r="Z30" s="76"/>
    </row>
    <row r="31" spans="1:26" ht="35.25" customHeight="1" x14ac:dyDescent="0.3">
      <c r="A31" s="76"/>
      <c r="B31" s="83"/>
      <c r="C31" s="205" t="s">
        <v>375</v>
      </c>
      <c r="D31" s="206"/>
      <c r="E31" s="201" t="s">
        <v>376</v>
      </c>
      <c r="F31" s="202"/>
      <c r="G31" s="76"/>
      <c r="H31" s="86"/>
      <c r="I31" s="76"/>
      <c r="J31" s="76"/>
      <c r="K31" s="76"/>
      <c r="L31" s="76"/>
      <c r="M31" s="76"/>
      <c r="N31" s="76"/>
      <c r="O31" s="76"/>
      <c r="P31" s="76"/>
      <c r="Q31" s="76"/>
      <c r="R31" s="76"/>
      <c r="S31" s="76"/>
      <c r="T31" s="76"/>
      <c r="U31" s="76"/>
      <c r="V31" s="76"/>
      <c r="W31" s="76"/>
      <c r="X31" s="76"/>
      <c r="Y31" s="76"/>
      <c r="Z31" s="76"/>
    </row>
    <row r="32" spans="1:26" ht="31.5" customHeight="1" x14ac:dyDescent="0.3">
      <c r="A32" s="76"/>
      <c r="B32" s="83"/>
      <c r="C32" s="205" t="s">
        <v>377</v>
      </c>
      <c r="D32" s="206"/>
      <c r="E32" s="201" t="s">
        <v>378</v>
      </c>
      <c r="F32" s="202"/>
      <c r="G32" s="76"/>
      <c r="H32" s="86"/>
      <c r="I32" s="76"/>
      <c r="J32" s="76"/>
      <c r="K32" s="76"/>
      <c r="L32" s="76"/>
      <c r="M32" s="76"/>
      <c r="N32" s="76"/>
      <c r="O32" s="76"/>
      <c r="P32" s="76"/>
      <c r="Q32" s="76"/>
      <c r="R32" s="76"/>
      <c r="S32" s="76"/>
      <c r="T32" s="76"/>
      <c r="U32" s="76"/>
      <c r="V32" s="76"/>
      <c r="W32" s="76"/>
      <c r="X32" s="76"/>
      <c r="Y32" s="76"/>
      <c r="Z32" s="76"/>
    </row>
    <row r="33" spans="1:26" ht="35.25" customHeight="1" x14ac:dyDescent="0.3">
      <c r="A33" s="76"/>
      <c r="B33" s="83"/>
      <c r="C33" s="205" t="s">
        <v>379</v>
      </c>
      <c r="D33" s="206"/>
      <c r="E33" s="201" t="s">
        <v>380</v>
      </c>
      <c r="F33" s="202"/>
      <c r="G33" s="76"/>
      <c r="H33" s="86"/>
      <c r="I33" s="76"/>
      <c r="J33" s="76"/>
      <c r="K33" s="76"/>
      <c r="L33" s="76"/>
      <c r="M33" s="76"/>
      <c r="N33" s="76"/>
      <c r="O33" s="76"/>
      <c r="P33" s="76"/>
      <c r="Q33" s="76"/>
      <c r="R33" s="76"/>
      <c r="S33" s="76"/>
      <c r="T33" s="76"/>
      <c r="U33" s="76"/>
      <c r="V33" s="76"/>
      <c r="W33" s="76"/>
      <c r="X33" s="76"/>
      <c r="Y33" s="76"/>
      <c r="Z33" s="76"/>
    </row>
    <row r="34" spans="1:26" ht="59.25" customHeight="1" x14ac:dyDescent="0.3">
      <c r="A34" s="76"/>
      <c r="B34" s="83"/>
      <c r="C34" s="205" t="s">
        <v>381</v>
      </c>
      <c r="D34" s="206"/>
      <c r="E34" s="201" t="s">
        <v>382</v>
      </c>
      <c r="F34" s="202"/>
      <c r="G34" s="76"/>
      <c r="H34" s="86"/>
      <c r="I34" s="76"/>
      <c r="J34" s="76"/>
      <c r="K34" s="76"/>
      <c r="L34" s="76"/>
      <c r="M34" s="76"/>
      <c r="N34" s="76"/>
      <c r="O34" s="76"/>
      <c r="P34" s="76"/>
      <c r="Q34" s="76"/>
      <c r="R34" s="76"/>
      <c r="S34" s="76"/>
      <c r="T34" s="76"/>
      <c r="U34" s="76"/>
      <c r="V34" s="76"/>
      <c r="W34" s="76"/>
      <c r="X34" s="76"/>
      <c r="Y34" s="76"/>
      <c r="Z34" s="76"/>
    </row>
    <row r="35" spans="1:26" ht="29.25" customHeight="1" x14ac:dyDescent="0.3">
      <c r="A35" s="76"/>
      <c r="B35" s="83"/>
      <c r="C35" s="205" t="s">
        <v>37</v>
      </c>
      <c r="D35" s="206"/>
      <c r="E35" s="201" t="s">
        <v>383</v>
      </c>
      <c r="F35" s="202"/>
      <c r="G35" s="76"/>
      <c r="H35" s="86"/>
      <c r="I35" s="76"/>
      <c r="J35" s="76"/>
      <c r="K35" s="76"/>
      <c r="L35" s="76"/>
      <c r="M35" s="76"/>
      <c r="N35" s="76"/>
      <c r="O35" s="76"/>
      <c r="P35" s="76"/>
      <c r="Q35" s="76"/>
      <c r="R35" s="76"/>
      <c r="S35" s="76"/>
      <c r="T35" s="76"/>
      <c r="U35" s="76"/>
      <c r="V35" s="76"/>
      <c r="W35" s="76"/>
      <c r="X35" s="76"/>
      <c r="Y35" s="76"/>
      <c r="Z35" s="76"/>
    </row>
    <row r="36" spans="1:26" ht="82.5" customHeight="1" x14ac:dyDescent="0.3">
      <c r="A36" s="76"/>
      <c r="B36" s="83"/>
      <c r="C36" s="205" t="s">
        <v>384</v>
      </c>
      <c r="D36" s="206"/>
      <c r="E36" s="201" t="s">
        <v>385</v>
      </c>
      <c r="F36" s="202"/>
      <c r="G36" s="76"/>
      <c r="H36" s="86"/>
      <c r="I36" s="76"/>
      <c r="J36" s="76"/>
      <c r="K36" s="76"/>
      <c r="L36" s="76"/>
      <c r="M36" s="76"/>
      <c r="N36" s="76"/>
      <c r="O36" s="76"/>
      <c r="P36" s="76"/>
      <c r="Q36" s="76"/>
      <c r="R36" s="76"/>
      <c r="S36" s="76"/>
      <c r="T36" s="76"/>
      <c r="U36" s="76"/>
      <c r="V36" s="76"/>
      <c r="W36" s="76"/>
      <c r="X36" s="76"/>
      <c r="Y36" s="76"/>
      <c r="Z36" s="76"/>
    </row>
    <row r="37" spans="1:26" ht="46.5" customHeight="1" x14ac:dyDescent="0.3">
      <c r="A37" s="76"/>
      <c r="B37" s="83"/>
      <c r="C37" s="205" t="s">
        <v>46</v>
      </c>
      <c r="D37" s="206"/>
      <c r="E37" s="201" t="s">
        <v>386</v>
      </c>
      <c r="F37" s="202"/>
      <c r="G37" s="76"/>
      <c r="H37" s="86"/>
      <c r="I37" s="76"/>
      <c r="J37" s="76"/>
      <c r="K37" s="76"/>
      <c r="L37" s="76"/>
      <c r="M37" s="76"/>
      <c r="N37" s="76"/>
      <c r="O37" s="76"/>
      <c r="P37" s="76"/>
      <c r="Q37" s="76"/>
      <c r="R37" s="76"/>
      <c r="S37" s="76"/>
      <c r="T37" s="76"/>
      <c r="U37" s="76"/>
      <c r="V37" s="76"/>
      <c r="W37" s="76"/>
      <c r="X37" s="76"/>
      <c r="Y37" s="76"/>
      <c r="Z37" s="76"/>
    </row>
    <row r="38" spans="1:26" ht="6.75" customHeight="1" x14ac:dyDescent="0.3">
      <c r="A38" s="76"/>
      <c r="B38" s="83"/>
      <c r="C38" s="207"/>
      <c r="D38" s="208"/>
      <c r="E38" s="203"/>
      <c r="F38" s="204"/>
      <c r="G38" s="76"/>
      <c r="H38" s="86"/>
      <c r="I38" s="76"/>
      <c r="J38" s="76"/>
      <c r="K38" s="76"/>
      <c r="L38" s="76"/>
      <c r="M38" s="76"/>
      <c r="N38" s="76"/>
      <c r="O38" s="76"/>
      <c r="P38" s="76"/>
      <c r="Q38" s="76"/>
      <c r="R38" s="76"/>
      <c r="S38" s="76"/>
      <c r="T38" s="76"/>
      <c r="U38" s="76"/>
      <c r="V38" s="76"/>
      <c r="W38" s="76"/>
      <c r="X38" s="76"/>
      <c r="Y38" s="76"/>
      <c r="Z38" s="76"/>
    </row>
    <row r="39" spans="1:26" ht="14.25" customHeight="1" x14ac:dyDescent="0.3">
      <c r="A39" s="76"/>
      <c r="B39" s="83"/>
      <c r="C39" s="84"/>
      <c r="D39" s="84"/>
      <c r="E39" s="87"/>
      <c r="F39" s="87"/>
      <c r="G39" s="76"/>
      <c r="H39" s="86"/>
      <c r="I39" s="76"/>
      <c r="J39" s="76"/>
      <c r="K39" s="76"/>
      <c r="L39" s="76"/>
      <c r="M39" s="76"/>
      <c r="N39" s="76"/>
      <c r="O39" s="76"/>
      <c r="P39" s="76"/>
      <c r="Q39" s="76"/>
      <c r="R39" s="76"/>
      <c r="S39" s="76"/>
      <c r="T39" s="76"/>
      <c r="U39" s="76"/>
      <c r="V39" s="76"/>
      <c r="W39" s="76"/>
      <c r="X39" s="76"/>
      <c r="Y39" s="76"/>
      <c r="Z39" s="76"/>
    </row>
    <row r="40" spans="1:26" ht="21" customHeight="1" x14ac:dyDescent="0.3">
      <c r="A40" s="76"/>
      <c r="B40" s="198" t="s">
        <v>387</v>
      </c>
      <c r="C40" s="199"/>
      <c r="D40" s="199"/>
      <c r="E40" s="199"/>
      <c r="F40" s="199"/>
      <c r="G40" s="199"/>
      <c r="H40" s="200"/>
      <c r="I40" s="76"/>
      <c r="J40" s="76"/>
      <c r="K40" s="76"/>
      <c r="L40" s="76"/>
      <c r="M40" s="76"/>
      <c r="N40" s="76"/>
      <c r="O40" s="76"/>
      <c r="P40" s="76"/>
      <c r="Q40" s="76"/>
      <c r="R40" s="76"/>
      <c r="S40" s="76"/>
      <c r="T40" s="76"/>
      <c r="U40" s="76"/>
      <c r="V40" s="76"/>
      <c r="W40" s="76"/>
      <c r="X40" s="76"/>
      <c r="Y40" s="76"/>
      <c r="Z40" s="76"/>
    </row>
    <row r="41" spans="1:26" ht="20.25" customHeight="1" x14ac:dyDescent="0.3">
      <c r="A41" s="76"/>
      <c r="B41" s="198" t="s">
        <v>388</v>
      </c>
      <c r="C41" s="199"/>
      <c r="D41" s="199"/>
      <c r="E41" s="199"/>
      <c r="F41" s="199"/>
      <c r="G41" s="199"/>
      <c r="H41" s="200"/>
      <c r="I41" s="76"/>
      <c r="J41" s="76"/>
      <c r="K41" s="76"/>
      <c r="L41" s="76"/>
      <c r="M41" s="76"/>
      <c r="N41" s="76"/>
      <c r="O41" s="76"/>
      <c r="P41" s="76"/>
      <c r="Q41" s="76"/>
      <c r="R41" s="76"/>
      <c r="S41" s="76"/>
      <c r="T41" s="76"/>
      <c r="U41" s="76"/>
      <c r="V41" s="76"/>
      <c r="W41" s="76"/>
      <c r="X41" s="76"/>
      <c r="Y41" s="76"/>
      <c r="Z41" s="76"/>
    </row>
    <row r="42" spans="1:26" ht="20.25" customHeight="1" x14ac:dyDescent="0.3">
      <c r="A42" s="76"/>
      <c r="B42" s="198" t="s">
        <v>389</v>
      </c>
      <c r="C42" s="199"/>
      <c r="D42" s="199"/>
      <c r="E42" s="199"/>
      <c r="F42" s="199"/>
      <c r="G42" s="199"/>
      <c r="H42" s="200"/>
      <c r="I42" s="76"/>
      <c r="J42" s="76"/>
      <c r="K42" s="76"/>
      <c r="L42" s="76"/>
      <c r="M42" s="76"/>
      <c r="N42" s="76"/>
      <c r="O42" s="76"/>
      <c r="P42" s="76"/>
      <c r="Q42" s="76"/>
      <c r="R42" s="76"/>
      <c r="S42" s="76"/>
      <c r="T42" s="76"/>
      <c r="U42" s="76"/>
      <c r="V42" s="76"/>
      <c r="W42" s="76"/>
      <c r="X42" s="76"/>
      <c r="Y42" s="76"/>
      <c r="Z42" s="76"/>
    </row>
    <row r="43" spans="1:26" ht="20.25" customHeight="1" x14ac:dyDescent="0.3">
      <c r="A43" s="76"/>
      <c r="B43" s="198" t="s">
        <v>390</v>
      </c>
      <c r="C43" s="199"/>
      <c r="D43" s="199"/>
      <c r="E43" s="199"/>
      <c r="F43" s="199"/>
      <c r="G43" s="199"/>
      <c r="H43" s="200"/>
      <c r="I43" s="76"/>
      <c r="J43" s="76"/>
      <c r="K43" s="76"/>
      <c r="L43" s="76"/>
      <c r="M43" s="76"/>
      <c r="N43" s="76"/>
      <c r="O43" s="76"/>
      <c r="P43" s="76"/>
      <c r="Q43" s="76"/>
      <c r="R43" s="76"/>
      <c r="S43" s="76"/>
      <c r="T43" s="76"/>
      <c r="U43" s="76"/>
      <c r="V43" s="76"/>
      <c r="W43" s="76"/>
      <c r="X43" s="76"/>
      <c r="Y43" s="76"/>
      <c r="Z43" s="76"/>
    </row>
    <row r="44" spans="1:26" ht="14.25" customHeight="1" x14ac:dyDescent="0.3">
      <c r="A44" s="76"/>
      <c r="B44" s="198" t="s">
        <v>391</v>
      </c>
      <c r="C44" s="199"/>
      <c r="D44" s="199"/>
      <c r="E44" s="199"/>
      <c r="F44" s="199"/>
      <c r="G44" s="199"/>
      <c r="H44" s="200"/>
      <c r="I44" s="76"/>
      <c r="J44" s="76"/>
      <c r="K44" s="76"/>
      <c r="L44" s="76"/>
      <c r="M44" s="76"/>
      <c r="N44" s="76"/>
      <c r="O44" s="76"/>
      <c r="P44" s="76"/>
      <c r="Q44" s="76"/>
      <c r="R44" s="76"/>
      <c r="S44" s="76"/>
      <c r="T44" s="76"/>
      <c r="U44" s="76"/>
      <c r="V44" s="76"/>
      <c r="W44" s="76"/>
      <c r="X44" s="76"/>
      <c r="Y44" s="76"/>
      <c r="Z44" s="76"/>
    </row>
    <row r="45" spans="1:26" ht="14.25" customHeight="1" x14ac:dyDescent="0.3">
      <c r="A45" s="76"/>
      <c r="B45" s="88"/>
      <c r="C45" s="89"/>
      <c r="D45" s="89"/>
      <c r="E45" s="89"/>
      <c r="F45" s="89"/>
      <c r="G45" s="89"/>
      <c r="H45" s="90"/>
      <c r="I45" s="76"/>
      <c r="J45" s="76"/>
      <c r="K45" s="76"/>
      <c r="L45" s="76"/>
      <c r="M45" s="76"/>
      <c r="N45" s="76"/>
      <c r="O45" s="76"/>
      <c r="P45" s="76"/>
      <c r="Q45" s="76"/>
      <c r="R45" s="76"/>
      <c r="S45" s="76"/>
      <c r="T45" s="76"/>
      <c r="U45" s="76"/>
      <c r="V45" s="76"/>
      <c r="W45" s="76"/>
      <c r="X45" s="76"/>
      <c r="Y45" s="76"/>
      <c r="Z45" s="76"/>
    </row>
    <row r="46" spans="1:26" ht="14.25" customHeight="1" x14ac:dyDescent="0.3">
      <c r="A46" s="76"/>
      <c r="B46" s="76"/>
      <c r="C46" s="76"/>
      <c r="D46" s="76"/>
      <c r="E46" s="76"/>
      <c r="F46" s="76"/>
      <c r="G46" s="76"/>
      <c r="H46" s="76"/>
      <c r="I46" s="76"/>
      <c r="J46" s="76"/>
      <c r="K46" s="76"/>
      <c r="L46" s="76"/>
      <c r="M46" s="76"/>
      <c r="N46" s="76"/>
      <c r="O46" s="76"/>
      <c r="P46" s="76"/>
      <c r="Q46" s="76"/>
      <c r="R46" s="76"/>
      <c r="S46" s="76"/>
      <c r="T46" s="76"/>
      <c r="U46" s="76"/>
      <c r="V46" s="76"/>
      <c r="W46" s="76"/>
      <c r="X46" s="76"/>
      <c r="Y46" s="76"/>
      <c r="Z46" s="76"/>
    </row>
    <row r="47" spans="1:26" ht="14.25" customHeight="1" x14ac:dyDescent="0.3">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row>
    <row r="48" spans="1:26" ht="14.25" customHeight="1" x14ac:dyDescent="0.3">
      <c r="A48" s="76"/>
      <c r="B48" s="76"/>
      <c r="C48" s="76"/>
      <c r="D48" s="76"/>
      <c r="E48" s="76"/>
      <c r="F48" s="76"/>
      <c r="G48" s="76"/>
      <c r="H48" s="76"/>
      <c r="I48" s="76"/>
      <c r="J48" s="76"/>
      <c r="K48" s="76"/>
      <c r="L48" s="76"/>
      <c r="M48" s="76"/>
      <c r="N48" s="76"/>
      <c r="O48" s="76"/>
      <c r="P48" s="76"/>
      <c r="Q48" s="76"/>
      <c r="R48" s="76"/>
      <c r="S48" s="76"/>
      <c r="T48" s="76"/>
      <c r="U48" s="76"/>
      <c r="V48" s="76"/>
      <c r="W48" s="76"/>
      <c r="X48" s="76"/>
      <c r="Y48" s="76"/>
      <c r="Z48" s="76"/>
    </row>
    <row r="49" spans="1:26" ht="14.25" customHeight="1" x14ac:dyDescent="0.3">
      <c r="A49" s="76"/>
      <c r="B49" s="76"/>
      <c r="C49" s="76"/>
      <c r="D49" s="76"/>
      <c r="E49" s="76"/>
      <c r="F49" s="76"/>
      <c r="G49" s="76"/>
      <c r="H49" s="76"/>
      <c r="I49" s="76"/>
      <c r="J49" s="76"/>
      <c r="K49" s="76"/>
      <c r="L49" s="76"/>
      <c r="M49" s="76"/>
      <c r="N49" s="76"/>
      <c r="O49" s="76"/>
      <c r="P49" s="76"/>
      <c r="Q49" s="76"/>
      <c r="R49" s="76"/>
      <c r="S49" s="76"/>
      <c r="T49" s="76"/>
      <c r="U49" s="76"/>
      <c r="V49" s="76"/>
      <c r="W49" s="76"/>
      <c r="X49" s="76"/>
      <c r="Y49" s="76"/>
      <c r="Z49" s="76"/>
    </row>
    <row r="50" spans="1:26" ht="14.25" customHeight="1" x14ac:dyDescent="0.3">
      <c r="A50" s="76"/>
      <c r="B50" s="76"/>
      <c r="C50" s="76"/>
      <c r="D50" s="76"/>
      <c r="E50" s="76"/>
      <c r="F50" s="76"/>
      <c r="G50" s="76"/>
      <c r="H50" s="76"/>
      <c r="I50" s="76"/>
      <c r="J50" s="76"/>
      <c r="K50" s="76"/>
      <c r="L50" s="76"/>
      <c r="M50" s="76"/>
      <c r="N50" s="76"/>
      <c r="O50" s="76"/>
      <c r="P50" s="76"/>
      <c r="Q50" s="76"/>
      <c r="R50" s="76"/>
      <c r="S50" s="76"/>
      <c r="T50" s="76"/>
      <c r="U50" s="76"/>
      <c r="V50" s="76"/>
      <c r="W50" s="76"/>
      <c r="X50" s="76"/>
      <c r="Y50" s="76"/>
      <c r="Z50" s="76"/>
    </row>
    <row r="51" spans="1:26" ht="14.25" customHeight="1" x14ac:dyDescent="0.3">
      <c r="A51" s="76"/>
      <c r="B51" s="76"/>
      <c r="C51" s="76"/>
      <c r="D51" s="76"/>
      <c r="E51" s="76"/>
      <c r="F51" s="76"/>
      <c r="G51" s="76"/>
      <c r="H51" s="76"/>
      <c r="I51" s="76"/>
      <c r="J51" s="76"/>
      <c r="K51" s="76"/>
      <c r="L51" s="76"/>
      <c r="M51" s="76"/>
      <c r="N51" s="76"/>
      <c r="O51" s="76"/>
      <c r="P51" s="76"/>
      <c r="Q51" s="76"/>
      <c r="R51" s="76"/>
      <c r="S51" s="76"/>
      <c r="T51" s="76"/>
      <c r="U51" s="76"/>
      <c r="V51" s="76"/>
      <c r="W51" s="76"/>
      <c r="X51" s="76"/>
      <c r="Y51" s="76"/>
      <c r="Z51" s="76"/>
    </row>
    <row r="52" spans="1:26" ht="14.25" customHeight="1" x14ac:dyDescent="0.3">
      <c r="A52" s="76"/>
      <c r="B52" s="91" t="s">
        <v>392</v>
      </c>
      <c r="C52" s="76"/>
      <c r="D52" s="76"/>
      <c r="E52" s="76"/>
      <c r="F52" s="76"/>
      <c r="G52" s="76"/>
      <c r="H52" s="76"/>
      <c r="I52" s="76"/>
      <c r="J52" s="76"/>
      <c r="K52" s="76"/>
      <c r="L52" s="76"/>
      <c r="M52" s="76"/>
      <c r="N52" s="76"/>
      <c r="O52" s="76"/>
      <c r="P52" s="76"/>
      <c r="Q52" s="76"/>
      <c r="R52" s="76"/>
      <c r="S52" s="76"/>
      <c r="T52" s="76"/>
      <c r="U52" s="76"/>
      <c r="V52" s="76"/>
      <c r="W52" s="76"/>
      <c r="X52" s="76"/>
      <c r="Y52" s="76"/>
      <c r="Z52" s="76"/>
    </row>
    <row r="53" spans="1:26" ht="14.25" customHeight="1" x14ac:dyDescent="0.3">
      <c r="A53" s="76"/>
      <c r="B53" s="92" t="s">
        <v>393</v>
      </c>
      <c r="C53" s="76"/>
      <c r="D53" s="76"/>
      <c r="E53" s="76"/>
      <c r="F53" s="76"/>
      <c r="G53" s="76"/>
      <c r="H53" s="76"/>
      <c r="I53" s="76"/>
      <c r="J53" s="76"/>
      <c r="K53" s="76"/>
      <c r="L53" s="76"/>
      <c r="M53" s="76"/>
      <c r="N53" s="76"/>
      <c r="O53" s="76"/>
      <c r="P53" s="76"/>
      <c r="Q53" s="76"/>
      <c r="R53" s="76"/>
      <c r="S53" s="76"/>
      <c r="T53" s="76"/>
      <c r="U53" s="76"/>
      <c r="V53" s="76"/>
      <c r="W53" s="76"/>
      <c r="X53" s="76"/>
      <c r="Y53" s="76"/>
      <c r="Z53" s="76"/>
    </row>
    <row r="54" spans="1:26" ht="14.25" customHeight="1" x14ac:dyDescent="0.3">
      <c r="A54" s="76"/>
      <c r="B54" s="92" t="s">
        <v>145</v>
      </c>
      <c r="C54" s="76"/>
      <c r="D54" s="76"/>
      <c r="E54" s="76"/>
      <c r="F54" s="76"/>
      <c r="G54" s="76"/>
      <c r="H54" s="76"/>
      <c r="I54" s="76"/>
      <c r="J54" s="76"/>
      <c r="K54" s="76"/>
      <c r="L54" s="76"/>
      <c r="M54" s="76"/>
      <c r="N54" s="76"/>
      <c r="O54" s="76"/>
      <c r="P54" s="76"/>
      <c r="Q54" s="76"/>
      <c r="R54" s="76"/>
      <c r="S54" s="76"/>
      <c r="T54" s="76"/>
      <c r="U54" s="76"/>
      <c r="V54" s="76"/>
      <c r="W54" s="76"/>
      <c r="X54" s="76"/>
      <c r="Y54" s="76"/>
      <c r="Z54" s="76"/>
    </row>
    <row r="55" spans="1:26" ht="14.25" customHeight="1" x14ac:dyDescent="0.3">
      <c r="A55" s="76"/>
      <c r="B55" s="92" t="s">
        <v>97</v>
      </c>
      <c r="C55" s="76"/>
      <c r="D55" s="76"/>
      <c r="E55" s="76"/>
      <c r="F55" s="76"/>
      <c r="G55" s="76"/>
      <c r="H55" s="76"/>
      <c r="I55" s="76"/>
      <c r="J55" s="76"/>
      <c r="K55" s="76"/>
      <c r="L55" s="76"/>
      <c r="M55" s="76"/>
      <c r="N55" s="76"/>
      <c r="O55" s="76"/>
      <c r="P55" s="76"/>
      <c r="Q55" s="76"/>
      <c r="R55" s="76"/>
      <c r="S55" s="76"/>
      <c r="T55" s="76"/>
      <c r="U55" s="76"/>
      <c r="V55" s="76"/>
      <c r="W55" s="76"/>
      <c r="X55" s="76"/>
      <c r="Y55" s="76"/>
      <c r="Z55" s="76"/>
    </row>
    <row r="56" spans="1:26" ht="14.25" customHeight="1" x14ac:dyDescent="0.3">
      <c r="A56" s="76"/>
      <c r="B56" s="92" t="s">
        <v>129</v>
      </c>
      <c r="C56" s="76"/>
      <c r="D56" s="76"/>
      <c r="E56" s="76"/>
      <c r="F56" s="76"/>
      <c r="G56" s="76"/>
      <c r="H56" s="76"/>
      <c r="I56" s="76"/>
      <c r="J56" s="76"/>
      <c r="K56" s="76"/>
      <c r="L56" s="76"/>
      <c r="M56" s="76"/>
      <c r="N56" s="76"/>
      <c r="O56" s="76"/>
      <c r="P56" s="76"/>
      <c r="Q56" s="76"/>
      <c r="R56" s="76"/>
      <c r="S56" s="76"/>
      <c r="T56" s="76"/>
      <c r="U56" s="76"/>
      <c r="V56" s="76"/>
      <c r="W56" s="76"/>
      <c r="X56" s="76"/>
      <c r="Y56" s="76"/>
      <c r="Z56" s="76"/>
    </row>
    <row r="57" spans="1:26" ht="14.25" customHeight="1" x14ac:dyDescent="0.3">
      <c r="A57" s="76"/>
      <c r="B57" s="92" t="s">
        <v>64</v>
      </c>
      <c r="C57" s="76"/>
      <c r="D57" s="76"/>
      <c r="E57" s="76"/>
      <c r="F57" s="76"/>
      <c r="G57" s="76"/>
      <c r="H57" s="76"/>
      <c r="I57" s="76"/>
      <c r="J57" s="76"/>
      <c r="K57" s="76"/>
      <c r="L57" s="76"/>
      <c r="M57" s="76"/>
      <c r="N57" s="76"/>
      <c r="O57" s="76"/>
      <c r="P57" s="76"/>
      <c r="Q57" s="76"/>
      <c r="R57" s="76"/>
      <c r="S57" s="76"/>
      <c r="T57" s="76"/>
      <c r="U57" s="76"/>
      <c r="V57" s="76"/>
      <c r="W57" s="76"/>
      <c r="X57" s="76"/>
      <c r="Y57" s="76"/>
      <c r="Z57" s="76"/>
    </row>
    <row r="58" spans="1:26" ht="14.25" customHeight="1" x14ac:dyDescent="0.3">
      <c r="A58" s="76"/>
      <c r="B58" s="92" t="s">
        <v>394</v>
      </c>
      <c r="C58" s="76"/>
      <c r="D58" s="76"/>
      <c r="E58" s="76"/>
      <c r="F58" s="76"/>
      <c r="G58" s="76"/>
      <c r="H58" s="76"/>
      <c r="I58" s="76"/>
      <c r="J58" s="76"/>
      <c r="K58" s="76"/>
      <c r="L58" s="76"/>
      <c r="M58" s="76"/>
      <c r="N58" s="76"/>
      <c r="O58" s="76"/>
      <c r="P58" s="76"/>
      <c r="Q58" s="76"/>
      <c r="R58" s="76"/>
      <c r="S58" s="76"/>
      <c r="T58" s="76"/>
      <c r="U58" s="76"/>
      <c r="V58" s="76"/>
      <c r="W58" s="76"/>
      <c r="X58" s="76"/>
      <c r="Y58" s="76"/>
      <c r="Z58" s="76"/>
    </row>
    <row r="59" spans="1:26" ht="14.25" customHeight="1" x14ac:dyDescent="0.3">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row>
    <row r="60" spans="1:26" ht="14.25" customHeight="1" x14ac:dyDescent="0.3">
      <c r="A60" s="76"/>
      <c r="B60" s="91" t="s">
        <v>395</v>
      </c>
      <c r="C60" s="76"/>
      <c r="D60" s="76"/>
      <c r="E60" s="76"/>
      <c r="F60" s="76"/>
      <c r="G60" s="76"/>
      <c r="H60" s="76"/>
      <c r="I60" s="76"/>
      <c r="J60" s="76"/>
      <c r="K60" s="76"/>
      <c r="L60" s="76"/>
      <c r="M60" s="76"/>
      <c r="N60" s="76"/>
      <c r="O60" s="76"/>
      <c r="P60" s="76"/>
      <c r="Q60" s="76"/>
      <c r="R60" s="76"/>
      <c r="S60" s="76"/>
      <c r="T60" s="76"/>
      <c r="U60" s="76"/>
      <c r="V60" s="76"/>
      <c r="W60" s="76"/>
      <c r="X60" s="76"/>
      <c r="Y60" s="76"/>
      <c r="Z60" s="76"/>
    </row>
    <row r="61" spans="1:26" ht="14.25" customHeight="1" x14ac:dyDescent="0.3">
      <c r="A61" s="76"/>
      <c r="B61" s="76" t="s">
        <v>47</v>
      </c>
      <c r="C61" s="76"/>
      <c r="D61" s="76"/>
      <c r="E61" s="76"/>
      <c r="F61" s="76"/>
      <c r="G61" s="76"/>
      <c r="H61" s="76"/>
      <c r="I61" s="76"/>
      <c r="J61" s="76"/>
      <c r="K61" s="76"/>
      <c r="L61" s="76"/>
      <c r="M61" s="76"/>
      <c r="N61" s="76"/>
      <c r="O61" s="76"/>
      <c r="P61" s="76"/>
      <c r="Q61" s="76"/>
      <c r="R61" s="76"/>
      <c r="S61" s="76"/>
      <c r="T61" s="76"/>
      <c r="U61" s="76"/>
      <c r="V61" s="76"/>
      <c r="W61" s="76"/>
      <c r="X61" s="76"/>
      <c r="Y61" s="76"/>
      <c r="Z61" s="76"/>
    </row>
    <row r="62" spans="1:26" ht="14.25" customHeight="1" x14ac:dyDescent="0.3">
      <c r="A62" s="76"/>
      <c r="B62" s="76" t="s">
        <v>87</v>
      </c>
      <c r="C62" s="76"/>
      <c r="D62" s="76"/>
      <c r="E62" s="76"/>
      <c r="F62" s="76"/>
      <c r="G62" s="76"/>
      <c r="H62" s="76"/>
      <c r="I62" s="76"/>
      <c r="J62" s="76"/>
      <c r="K62" s="76"/>
      <c r="L62" s="76"/>
      <c r="M62" s="76"/>
      <c r="N62" s="76"/>
      <c r="O62" s="76"/>
      <c r="P62" s="76"/>
      <c r="Q62" s="76"/>
      <c r="R62" s="76"/>
      <c r="S62" s="76"/>
      <c r="T62" s="76"/>
      <c r="U62" s="76"/>
      <c r="V62" s="76"/>
      <c r="W62" s="76"/>
      <c r="X62" s="76"/>
      <c r="Y62" s="76"/>
      <c r="Z62" s="76"/>
    </row>
    <row r="63" spans="1:26" ht="14.25" customHeight="1" x14ac:dyDescent="0.3">
      <c r="A63" s="76"/>
      <c r="B63" s="76" t="s">
        <v>110</v>
      </c>
      <c r="C63" s="76"/>
      <c r="D63" s="76"/>
      <c r="E63" s="76"/>
      <c r="F63" s="76"/>
      <c r="G63" s="76"/>
      <c r="H63" s="76"/>
      <c r="I63" s="76"/>
      <c r="J63" s="76"/>
      <c r="K63" s="76"/>
      <c r="L63" s="76"/>
      <c r="M63" s="76"/>
      <c r="N63" s="76"/>
      <c r="O63" s="76"/>
      <c r="P63" s="76"/>
      <c r="Q63" s="76"/>
      <c r="R63" s="76"/>
      <c r="S63" s="76"/>
      <c r="T63" s="76"/>
      <c r="U63" s="76"/>
      <c r="V63" s="76"/>
      <c r="W63" s="76"/>
      <c r="X63" s="76"/>
      <c r="Y63" s="76"/>
      <c r="Z63" s="76"/>
    </row>
    <row r="64" spans="1:26" ht="14.25" customHeight="1" x14ac:dyDescent="0.3">
      <c r="A64" s="76"/>
      <c r="B64" s="76" t="s">
        <v>210</v>
      </c>
      <c r="C64" s="76"/>
      <c r="D64" s="76"/>
      <c r="E64" s="76"/>
      <c r="F64" s="76"/>
      <c r="G64" s="76"/>
      <c r="H64" s="76"/>
      <c r="I64" s="76"/>
      <c r="J64" s="76"/>
      <c r="K64" s="76"/>
      <c r="L64" s="76"/>
      <c r="M64" s="76"/>
      <c r="N64" s="76"/>
      <c r="O64" s="76"/>
      <c r="P64" s="76"/>
      <c r="Q64" s="76"/>
      <c r="R64" s="76"/>
      <c r="S64" s="76"/>
      <c r="T64" s="76"/>
      <c r="U64" s="76"/>
      <c r="V64" s="76"/>
      <c r="W64" s="76"/>
      <c r="X64" s="76"/>
      <c r="Y64" s="76"/>
      <c r="Z64" s="76"/>
    </row>
    <row r="65" spans="1:26" ht="14.25" customHeight="1" x14ac:dyDescent="0.3">
      <c r="A65" s="76"/>
      <c r="B65" s="76" t="s">
        <v>120</v>
      </c>
      <c r="C65" s="76"/>
      <c r="D65" s="76"/>
      <c r="E65" s="76"/>
      <c r="F65" s="76"/>
      <c r="G65" s="76"/>
      <c r="H65" s="76"/>
      <c r="I65" s="76"/>
      <c r="J65" s="76"/>
      <c r="K65" s="76"/>
      <c r="L65" s="76"/>
      <c r="M65" s="76"/>
      <c r="N65" s="76"/>
      <c r="O65" s="76"/>
      <c r="P65" s="76"/>
      <c r="Q65" s="76"/>
      <c r="R65" s="76"/>
      <c r="S65" s="76"/>
      <c r="T65" s="76"/>
      <c r="U65" s="76"/>
      <c r="V65" s="76"/>
      <c r="W65" s="76"/>
      <c r="X65" s="76"/>
      <c r="Y65" s="76"/>
      <c r="Z65" s="76"/>
    </row>
    <row r="66" spans="1:26" ht="14.25" customHeight="1" x14ac:dyDescent="0.3">
      <c r="A66" s="76"/>
      <c r="B66" s="76" t="s">
        <v>279</v>
      </c>
      <c r="C66" s="76"/>
      <c r="D66" s="76"/>
      <c r="E66" s="76"/>
      <c r="F66" s="76"/>
      <c r="G66" s="76"/>
      <c r="H66" s="76"/>
      <c r="I66" s="76"/>
      <c r="J66" s="76"/>
      <c r="K66" s="76"/>
      <c r="L66" s="76"/>
      <c r="M66" s="76"/>
      <c r="N66" s="76"/>
      <c r="O66" s="76"/>
      <c r="P66" s="76"/>
      <c r="Q66" s="76"/>
      <c r="R66" s="76"/>
      <c r="S66" s="76"/>
      <c r="T66" s="76"/>
      <c r="U66" s="76"/>
      <c r="V66" s="76"/>
      <c r="W66" s="76"/>
      <c r="X66" s="76"/>
      <c r="Y66" s="76"/>
      <c r="Z66" s="76"/>
    </row>
    <row r="67" spans="1:26" ht="14.25" customHeight="1" x14ac:dyDescent="0.3">
      <c r="A67" s="76"/>
      <c r="B67" s="76" t="s">
        <v>263</v>
      </c>
      <c r="C67" s="76"/>
      <c r="D67" s="76"/>
      <c r="E67" s="76"/>
      <c r="F67" s="76"/>
      <c r="G67" s="76"/>
      <c r="H67" s="76"/>
      <c r="I67" s="76"/>
      <c r="J67" s="76"/>
      <c r="K67" s="76"/>
      <c r="L67" s="76"/>
      <c r="M67" s="76"/>
      <c r="N67" s="76"/>
      <c r="O67" s="76"/>
      <c r="P67" s="76"/>
      <c r="Q67" s="76"/>
      <c r="R67" s="76"/>
      <c r="S67" s="76"/>
      <c r="T67" s="76"/>
      <c r="U67" s="76"/>
      <c r="V67" s="76"/>
      <c r="W67" s="76"/>
      <c r="X67" s="76"/>
      <c r="Y67" s="76"/>
      <c r="Z67" s="76"/>
    </row>
    <row r="68" spans="1:26" ht="14.25" customHeight="1" x14ac:dyDescent="0.3">
      <c r="A68" s="76"/>
      <c r="B68" s="76" t="s">
        <v>232</v>
      </c>
      <c r="C68" s="76"/>
      <c r="D68" s="76"/>
      <c r="E68" s="76"/>
      <c r="F68" s="76"/>
      <c r="G68" s="76"/>
      <c r="H68" s="76"/>
      <c r="I68" s="76"/>
      <c r="J68" s="76"/>
      <c r="K68" s="76"/>
      <c r="L68" s="76"/>
      <c r="M68" s="76"/>
      <c r="N68" s="76"/>
      <c r="O68" s="76"/>
      <c r="P68" s="76"/>
      <c r="Q68" s="76"/>
      <c r="R68" s="76"/>
      <c r="S68" s="76"/>
      <c r="T68" s="76"/>
      <c r="U68" s="76"/>
      <c r="V68" s="76"/>
      <c r="W68" s="76"/>
      <c r="X68" s="76"/>
      <c r="Y68" s="76"/>
      <c r="Z68" s="76"/>
    </row>
    <row r="69" spans="1:26" ht="14.25" customHeight="1" x14ac:dyDescent="0.3">
      <c r="A69" s="76"/>
      <c r="B69" s="76" t="s">
        <v>297</v>
      </c>
      <c r="C69" s="76"/>
      <c r="D69" s="76"/>
      <c r="E69" s="76"/>
      <c r="F69" s="76"/>
      <c r="G69" s="76"/>
      <c r="H69" s="76"/>
      <c r="I69" s="76"/>
      <c r="J69" s="76"/>
      <c r="K69" s="76"/>
      <c r="L69" s="76"/>
      <c r="M69" s="76"/>
      <c r="N69" s="76"/>
      <c r="O69" s="76"/>
      <c r="P69" s="76"/>
      <c r="Q69" s="76"/>
      <c r="R69" s="76"/>
      <c r="S69" s="76"/>
      <c r="T69" s="76"/>
      <c r="U69" s="76"/>
      <c r="V69" s="76"/>
      <c r="W69" s="76"/>
      <c r="X69" s="76"/>
      <c r="Y69" s="76"/>
      <c r="Z69" s="76"/>
    </row>
    <row r="70" spans="1:26" ht="14.25" customHeight="1" x14ac:dyDescent="0.3">
      <c r="A70" s="76"/>
      <c r="B70" s="76" t="s">
        <v>396</v>
      </c>
      <c r="C70" s="76"/>
      <c r="D70" s="76"/>
      <c r="E70" s="76"/>
      <c r="F70" s="76"/>
      <c r="G70" s="76"/>
      <c r="H70" s="76"/>
      <c r="I70" s="76"/>
      <c r="J70" s="76"/>
      <c r="K70" s="76"/>
      <c r="L70" s="76"/>
      <c r="M70" s="76"/>
      <c r="N70" s="76"/>
      <c r="O70" s="76"/>
      <c r="P70" s="76"/>
      <c r="Q70" s="76"/>
      <c r="R70" s="76"/>
      <c r="S70" s="76"/>
      <c r="T70" s="76"/>
      <c r="U70" s="76"/>
      <c r="V70" s="76"/>
      <c r="W70" s="76"/>
      <c r="X70" s="76"/>
      <c r="Y70" s="76"/>
      <c r="Z70" s="76"/>
    </row>
    <row r="71" spans="1:26" ht="14.25" customHeight="1" x14ac:dyDescent="0.3">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row>
    <row r="72" spans="1:26" ht="14.25" customHeight="1" x14ac:dyDescent="0.3">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row>
    <row r="73" spans="1:26" ht="14.25" customHeight="1" x14ac:dyDescent="0.3">
      <c r="A73" s="76"/>
      <c r="B73" s="76"/>
      <c r="C73" s="76"/>
      <c r="D73" s="76"/>
      <c r="E73" s="76"/>
      <c r="F73" s="76"/>
      <c r="G73" s="76"/>
      <c r="H73" s="76"/>
      <c r="I73" s="76"/>
      <c r="J73" s="76"/>
      <c r="K73" s="76"/>
      <c r="L73" s="76"/>
      <c r="M73" s="76"/>
      <c r="N73" s="76"/>
      <c r="O73" s="76"/>
      <c r="P73" s="76"/>
      <c r="Q73" s="76"/>
      <c r="R73" s="76"/>
      <c r="S73" s="76"/>
      <c r="T73" s="76"/>
      <c r="U73" s="76"/>
      <c r="V73" s="76"/>
      <c r="W73" s="76"/>
      <c r="X73" s="76"/>
      <c r="Y73" s="76"/>
      <c r="Z73" s="76"/>
    </row>
    <row r="74" spans="1:26" ht="14.25" customHeight="1" x14ac:dyDescent="0.3">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row>
    <row r="75" spans="1:26" ht="14.25" customHeight="1" x14ac:dyDescent="0.3">
      <c r="A75" s="76"/>
      <c r="B75" s="76"/>
      <c r="C75" s="76"/>
      <c r="D75" s="76"/>
      <c r="E75" s="76"/>
      <c r="F75" s="76"/>
      <c r="G75" s="76"/>
      <c r="H75" s="76"/>
      <c r="I75" s="76"/>
      <c r="J75" s="76"/>
      <c r="K75" s="76"/>
      <c r="L75" s="76"/>
      <c r="M75" s="76"/>
      <c r="N75" s="76"/>
      <c r="O75" s="76"/>
      <c r="P75" s="76"/>
      <c r="Q75" s="76"/>
      <c r="R75" s="76"/>
      <c r="S75" s="76"/>
      <c r="T75" s="76"/>
      <c r="U75" s="76"/>
      <c r="V75" s="76"/>
      <c r="W75" s="76"/>
      <c r="X75" s="76"/>
      <c r="Y75" s="76"/>
      <c r="Z75" s="76"/>
    </row>
    <row r="76" spans="1:26" ht="14.25" customHeight="1" x14ac:dyDescent="0.3">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row>
    <row r="77" spans="1:26" ht="14.25" customHeight="1" x14ac:dyDescent="0.3">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row>
    <row r="78" spans="1:26" ht="14.25" customHeight="1" x14ac:dyDescent="0.3">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row>
    <row r="79" spans="1:26" ht="14.25" customHeight="1" x14ac:dyDescent="0.3">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row>
    <row r="80" spans="1:26" ht="14.25" customHeight="1" x14ac:dyDescent="0.3">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row>
    <row r="81" spans="1:26" ht="14.25" customHeight="1" x14ac:dyDescent="0.3">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row>
    <row r="82" spans="1:26" ht="14.25" customHeight="1" x14ac:dyDescent="0.3">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row>
    <row r="83" spans="1:26" ht="14.25" customHeight="1" x14ac:dyDescent="0.3">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row>
    <row r="84" spans="1:26" ht="14.25" customHeight="1" x14ac:dyDescent="0.3">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row>
    <row r="85" spans="1:26" ht="14.25" customHeight="1" x14ac:dyDescent="0.3">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row>
    <row r="86" spans="1:26" ht="14.25" customHeight="1" x14ac:dyDescent="0.3">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row>
    <row r="87" spans="1:26" ht="14.25" customHeight="1" x14ac:dyDescent="0.3">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row>
    <row r="88" spans="1:26" ht="14.25" customHeight="1" x14ac:dyDescent="0.3">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row>
    <row r="89" spans="1:26" ht="14.25" customHeight="1" x14ac:dyDescent="0.3">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row>
    <row r="90" spans="1:26" ht="14.25" customHeight="1" x14ac:dyDescent="0.3">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row>
    <row r="91" spans="1:26" ht="14.25" customHeight="1" x14ac:dyDescent="0.3">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row>
    <row r="92" spans="1:26" ht="14.25" customHeight="1" x14ac:dyDescent="0.3">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row>
    <row r="93" spans="1:26" ht="14.25" customHeight="1" x14ac:dyDescent="0.3">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row>
    <row r="94" spans="1:26" ht="14.25" customHeight="1" x14ac:dyDescent="0.3">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row>
    <row r="95" spans="1:26" ht="14.25" customHeight="1" x14ac:dyDescent="0.3">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row>
    <row r="96" spans="1:26" ht="14.25" customHeight="1" x14ac:dyDescent="0.3">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row>
    <row r="97" spans="1:26" ht="14.25" customHeight="1" x14ac:dyDescent="0.3">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row>
    <row r="98" spans="1:26" ht="14.25" customHeight="1" x14ac:dyDescent="0.3">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row>
    <row r="99" spans="1:26" ht="14.25" customHeight="1" x14ac:dyDescent="0.3">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row>
    <row r="100" spans="1:26" ht="14.25" customHeight="1" x14ac:dyDescent="0.3">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row>
    <row r="101" spans="1:26" ht="14.25" customHeight="1" x14ac:dyDescent="0.3">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row>
    <row r="102" spans="1:26" ht="14.25" customHeight="1" x14ac:dyDescent="0.3">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row>
    <row r="103" spans="1:26" ht="14.25" customHeight="1" x14ac:dyDescent="0.3">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row>
    <row r="104" spans="1:26" ht="14.25" customHeight="1" x14ac:dyDescent="0.3">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row>
    <row r="105" spans="1:26" ht="14.25" customHeight="1" x14ac:dyDescent="0.3">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row>
    <row r="106" spans="1:26" ht="14.25" customHeight="1" x14ac:dyDescent="0.3">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row>
    <row r="107" spans="1:26" ht="14.25" customHeight="1" x14ac:dyDescent="0.3">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row>
    <row r="108" spans="1:26" ht="14.25" customHeight="1" x14ac:dyDescent="0.3">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row>
    <row r="109" spans="1:26" ht="14.25" customHeight="1" x14ac:dyDescent="0.3">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row>
    <row r="110" spans="1:26" ht="14.25" customHeight="1" x14ac:dyDescent="0.3">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row>
    <row r="111" spans="1:26" ht="14.25" customHeight="1" x14ac:dyDescent="0.3">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row>
    <row r="112" spans="1:26" ht="14.25" customHeight="1" x14ac:dyDescent="0.3">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row>
    <row r="113" spans="1:26" ht="14.25" customHeight="1" x14ac:dyDescent="0.3">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row>
    <row r="114" spans="1:26" ht="14.25" customHeight="1" x14ac:dyDescent="0.3">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row>
    <row r="115" spans="1:26" ht="14.25" customHeight="1" x14ac:dyDescent="0.3">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row>
    <row r="116" spans="1:26" ht="14.25" customHeight="1" x14ac:dyDescent="0.3">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row>
    <row r="117" spans="1:26" ht="14.25" customHeight="1" x14ac:dyDescent="0.3">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row>
    <row r="118" spans="1:26" ht="14.25" customHeight="1" x14ac:dyDescent="0.3">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row>
    <row r="119" spans="1:26" ht="14.25" customHeight="1" x14ac:dyDescent="0.3">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row>
    <row r="120" spans="1:26" ht="14.25" customHeight="1" x14ac:dyDescent="0.3">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row>
    <row r="121" spans="1:26" ht="14.25" customHeight="1" x14ac:dyDescent="0.3">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row>
    <row r="122" spans="1:26" ht="14.25" customHeight="1" x14ac:dyDescent="0.3">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row>
    <row r="123" spans="1:26" ht="14.25" customHeight="1" x14ac:dyDescent="0.3">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row>
    <row r="124" spans="1:26" ht="14.25" customHeight="1" x14ac:dyDescent="0.3">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row>
    <row r="125" spans="1:26" ht="14.25" customHeight="1" x14ac:dyDescent="0.3">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row>
    <row r="126" spans="1:26" ht="14.25" customHeight="1" x14ac:dyDescent="0.3">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row>
    <row r="127" spans="1:26" ht="14.25" customHeight="1" x14ac:dyDescent="0.3">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row>
    <row r="128" spans="1:26" ht="14.25" customHeight="1" x14ac:dyDescent="0.3">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1:26" ht="14.25" customHeight="1" x14ac:dyDescent="0.3">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row>
    <row r="130" spans="1:26" ht="14.25" customHeight="1" x14ac:dyDescent="0.3">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row>
    <row r="131" spans="1:26" ht="14.25" customHeight="1" x14ac:dyDescent="0.3">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row>
    <row r="132" spans="1:26" ht="14.25" customHeight="1" x14ac:dyDescent="0.3">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row>
    <row r="133" spans="1:26" ht="14.25" customHeight="1" x14ac:dyDescent="0.3">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row>
    <row r="134" spans="1:26" ht="14.25" customHeight="1" x14ac:dyDescent="0.3">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row>
    <row r="135" spans="1:26" ht="14.25" customHeight="1" x14ac:dyDescent="0.3">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row>
    <row r="136" spans="1:26" ht="14.25" customHeight="1" x14ac:dyDescent="0.3">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row>
    <row r="137" spans="1:26" ht="14.25" customHeight="1" x14ac:dyDescent="0.3">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row>
    <row r="138" spans="1:26" ht="14.25" customHeight="1" x14ac:dyDescent="0.3">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row>
    <row r="139" spans="1:26" ht="14.25" customHeight="1" x14ac:dyDescent="0.3">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row>
    <row r="140" spans="1:26" ht="14.25" customHeight="1" x14ac:dyDescent="0.3">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row>
    <row r="141" spans="1:26" ht="14.25" customHeight="1" x14ac:dyDescent="0.3">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row>
    <row r="142" spans="1:26" ht="14.25" customHeight="1" x14ac:dyDescent="0.3">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row>
    <row r="143" spans="1:26" ht="14.25" customHeight="1" x14ac:dyDescent="0.3">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row>
    <row r="144" spans="1:26" ht="14.25" customHeight="1" x14ac:dyDescent="0.3">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row>
    <row r="145" spans="1:26" ht="14.25" customHeight="1" x14ac:dyDescent="0.3">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row>
    <row r="146" spans="1:26" ht="14.25" customHeight="1" x14ac:dyDescent="0.3">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row>
    <row r="147" spans="1:26" ht="14.25" customHeight="1" x14ac:dyDescent="0.3">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row>
    <row r="148" spans="1:26" ht="14.25" customHeight="1" x14ac:dyDescent="0.3">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row>
    <row r="149" spans="1:26" ht="14.25" customHeight="1" x14ac:dyDescent="0.3">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row>
    <row r="150" spans="1:26" ht="14.25" customHeight="1" x14ac:dyDescent="0.3">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row>
    <row r="151" spans="1:26" ht="14.25" customHeight="1" x14ac:dyDescent="0.3">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row>
    <row r="152" spans="1:26" ht="14.25" customHeight="1" x14ac:dyDescent="0.3">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row>
    <row r="153" spans="1:26" ht="14.25" customHeight="1" x14ac:dyDescent="0.3">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row>
    <row r="154" spans="1:26" ht="14.25" customHeight="1" x14ac:dyDescent="0.3">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row>
    <row r="155" spans="1:26" ht="14.25" customHeight="1" x14ac:dyDescent="0.3">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row>
    <row r="156" spans="1:26" ht="14.25" customHeight="1" x14ac:dyDescent="0.3">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row>
    <row r="157" spans="1:26" ht="14.25" customHeight="1" x14ac:dyDescent="0.3">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row>
    <row r="158" spans="1:26" ht="14.25" customHeight="1" x14ac:dyDescent="0.3">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row>
    <row r="159" spans="1:26" ht="14.25" customHeight="1" x14ac:dyDescent="0.3">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row>
    <row r="160" spans="1:26" ht="14.25" customHeight="1" x14ac:dyDescent="0.3">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row>
    <row r="161" spans="1:26" ht="14.25" customHeight="1" x14ac:dyDescent="0.3">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row>
    <row r="162" spans="1:26" ht="14.25" customHeight="1" x14ac:dyDescent="0.3">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row>
    <row r="163" spans="1:26" ht="14.25" customHeight="1" x14ac:dyDescent="0.3">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row>
    <row r="164" spans="1:26" ht="14.25" customHeight="1" x14ac:dyDescent="0.3">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1:26" ht="14.25" customHeight="1" x14ac:dyDescent="0.3">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row>
    <row r="166" spans="1:26" ht="14.25" customHeight="1" x14ac:dyDescent="0.3">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row>
    <row r="167" spans="1:26" ht="14.25" customHeight="1" x14ac:dyDescent="0.3">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row>
    <row r="168" spans="1:26" ht="14.25" customHeight="1" x14ac:dyDescent="0.3">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row>
    <row r="169" spans="1:26" ht="14.25" customHeight="1" x14ac:dyDescent="0.3">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row>
    <row r="170" spans="1:26" ht="14.25" customHeight="1" x14ac:dyDescent="0.3">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row>
    <row r="171" spans="1:26" ht="14.25" customHeight="1" x14ac:dyDescent="0.3">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row>
    <row r="172" spans="1:26" ht="14.25" customHeight="1" x14ac:dyDescent="0.3">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row>
    <row r="173" spans="1:26" ht="14.25" customHeight="1" x14ac:dyDescent="0.3">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row>
    <row r="174" spans="1:26" ht="14.25" customHeight="1" x14ac:dyDescent="0.3">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row>
    <row r="175" spans="1:26" ht="14.25" customHeight="1" x14ac:dyDescent="0.3">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row>
    <row r="176" spans="1:26" ht="14.25" customHeight="1" x14ac:dyDescent="0.3">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row>
    <row r="177" spans="1:26" ht="14.25" customHeight="1" x14ac:dyDescent="0.3">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row>
    <row r="178" spans="1:26" ht="14.25" customHeight="1" x14ac:dyDescent="0.3">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row>
    <row r="179" spans="1:26" ht="14.25" customHeight="1" x14ac:dyDescent="0.3">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row>
    <row r="180" spans="1:26" ht="14.25" customHeight="1" x14ac:dyDescent="0.3">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row>
    <row r="181" spans="1:26" ht="14.25" customHeight="1" x14ac:dyDescent="0.3">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row>
    <row r="182" spans="1:26" ht="14.25" customHeight="1" x14ac:dyDescent="0.3">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row>
    <row r="183" spans="1:26" ht="14.25" customHeight="1" x14ac:dyDescent="0.3">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row>
    <row r="184" spans="1:26" ht="14.25" customHeight="1" x14ac:dyDescent="0.3">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row>
    <row r="185" spans="1:26" ht="14.25" customHeight="1" x14ac:dyDescent="0.3">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row>
    <row r="186" spans="1:26" ht="14.25" customHeight="1" x14ac:dyDescent="0.3">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row>
    <row r="187" spans="1:26" ht="14.25" customHeight="1" x14ac:dyDescent="0.3">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row>
    <row r="188" spans="1:26" ht="14.25" customHeight="1" x14ac:dyDescent="0.3">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row>
    <row r="189" spans="1:26" ht="14.25" customHeight="1" x14ac:dyDescent="0.3">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row>
    <row r="190" spans="1:26" ht="14.25" customHeight="1" x14ac:dyDescent="0.3">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row>
    <row r="191" spans="1:26" ht="14.25" customHeight="1" x14ac:dyDescent="0.3">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row>
    <row r="192" spans="1:26" ht="14.25" customHeight="1" x14ac:dyDescent="0.3">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row>
    <row r="193" spans="1:26" ht="14.25" customHeight="1" x14ac:dyDescent="0.3">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row>
    <row r="194" spans="1:26" ht="14.25" customHeight="1" x14ac:dyDescent="0.3">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row>
    <row r="195" spans="1:26" ht="14.25" customHeight="1" x14ac:dyDescent="0.3">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row>
    <row r="196" spans="1:26" ht="14.25" customHeight="1" x14ac:dyDescent="0.3">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row>
    <row r="197" spans="1:26" ht="14.25" customHeight="1" x14ac:dyDescent="0.3">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row>
    <row r="198" spans="1:26" ht="14.25" customHeight="1" x14ac:dyDescent="0.3">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row>
    <row r="199" spans="1:26" ht="14.25" customHeight="1" x14ac:dyDescent="0.3">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row>
    <row r="200" spans="1:26" ht="14.25" customHeight="1" x14ac:dyDescent="0.3">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1:26" ht="14.25" customHeight="1" x14ac:dyDescent="0.3">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row>
    <row r="202" spans="1:26" ht="14.25" customHeight="1" x14ac:dyDescent="0.3">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row>
    <row r="203" spans="1:26" ht="14.25" customHeight="1" x14ac:dyDescent="0.3">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row>
    <row r="204" spans="1:26" ht="14.25" customHeight="1" x14ac:dyDescent="0.3">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row>
    <row r="205" spans="1:26" ht="14.25" customHeight="1" x14ac:dyDescent="0.3">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row>
    <row r="206" spans="1:26" ht="14.25" customHeight="1" x14ac:dyDescent="0.3">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row>
    <row r="207" spans="1:26" ht="14.25" customHeight="1" x14ac:dyDescent="0.3">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row>
    <row r="208" spans="1:26" ht="14.25" customHeight="1" x14ac:dyDescent="0.3">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row>
    <row r="209" spans="1:26" ht="14.25" customHeight="1" x14ac:dyDescent="0.3">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row>
    <row r="210" spans="1:26" ht="14.25" customHeight="1" x14ac:dyDescent="0.3">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row>
    <row r="211" spans="1:26" ht="14.25" customHeight="1" x14ac:dyDescent="0.3">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row>
    <row r="212" spans="1:26" ht="14.25" customHeight="1" x14ac:dyDescent="0.3">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row>
    <row r="213" spans="1:26" ht="14.25" customHeight="1" x14ac:dyDescent="0.3">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row>
    <row r="214" spans="1:26" ht="14.25" customHeight="1" x14ac:dyDescent="0.3">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row>
    <row r="215" spans="1:26" ht="14.25" customHeight="1" x14ac:dyDescent="0.3">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row>
    <row r="216" spans="1:26" ht="14.25" customHeight="1" x14ac:dyDescent="0.3">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row>
    <row r="217" spans="1:26" ht="14.25" customHeight="1" x14ac:dyDescent="0.3">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row>
    <row r="218" spans="1:26" ht="14.25" customHeight="1" x14ac:dyDescent="0.3">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row>
    <row r="219" spans="1:26" ht="14.25" customHeight="1" x14ac:dyDescent="0.3">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row>
    <row r="220" spans="1:26" ht="14.25" customHeight="1" x14ac:dyDescent="0.3">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row>
    <row r="221" spans="1:26" ht="14.25" customHeight="1" x14ac:dyDescent="0.3">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row>
    <row r="222" spans="1:26" ht="14.25" customHeight="1" x14ac:dyDescent="0.3">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row>
    <row r="223" spans="1:26" ht="14.25" customHeight="1" x14ac:dyDescent="0.3">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row>
    <row r="224" spans="1:26" ht="14.25" customHeight="1" x14ac:dyDescent="0.3">
      <c r="A224" s="76"/>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row>
    <row r="225" spans="1:26" ht="14.25" customHeight="1" x14ac:dyDescent="0.3">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row>
    <row r="226" spans="1:26" ht="14.25" customHeight="1" x14ac:dyDescent="0.3">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row>
    <row r="227" spans="1:26" ht="14.25" customHeight="1" x14ac:dyDescent="0.3">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row>
    <row r="228" spans="1:26" ht="14.25" customHeight="1" x14ac:dyDescent="0.3">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row>
    <row r="229" spans="1:26" ht="14.25" customHeight="1" x14ac:dyDescent="0.3">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row>
    <row r="230" spans="1:26" ht="14.25" customHeight="1" x14ac:dyDescent="0.3">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row>
    <row r="231" spans="1:26" ht="14.25" customHeight="1" x14ac:dyDescent="0.3">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row>
    <row r="232" spans="1:26" ht="14.25" customHeight="1" x14ac:dyDescent="0.3">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row>
    <row r="233" spans="1:26" ht="14.25" customHeight="1" x14ac:dyDescent="0.3">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row>
    <row r="234" spans="1:26" ht="14.25" customHeight="1" x14ac:dyDescent="0.3">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row>
    <row r="235" spans="1:26" ht="14.25" customHeight="1" x14ac:dyDescent="0.3">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row>
    <row r="236" spans="1:26" ht="14.25" customHeight="1" x14ac:dyDescent="0.3">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row>
    <row r="237" spans="1:26" ht="14.25" customHeight="1" x14ac:dyDescent="0.3">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row>
    <row r="238" spans="1:26" ht="14.25" customHeight="1" x14ac:dyDescent="0.3">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row>
    <row r="239" spans="1:26" ht="14.25" customHeight="1" x14ac:dyDescent="0.3">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row>
    <row r="240" spans="1:26" ht="14.25" customHeight="1" x14ac:dyDescent="0.3">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row>
    <row r="241" spans="1:26" ht="14.25" customHeight="1" x14ac:dyDescent="0.3">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1:26" ht="14.25" customHeight="1" x14ac:dyDescent="0.3">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row>
    <row r="243" spans="1:26" ht="14.25" customHeight="1" x14ac:dyDescent="0.3">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row>
    <row r="244" spans="1:26" ht="14.25" customHeight="1" x14ac:dyDescent="0.3">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row>
    <row r="245" spans="1:26" ht="14.25" customHeight="1" x14ac:dyDescent="0.3">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row>
    <row r="246" spans="1:26" ht="14.25" customHeight="1" x14ac:dyDescent="0.3">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row>
    <row r="247" spans="1:26" ht="14.25" customHeight="1" x14ac:dyDescent="0.3">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row>
    <row r="248" spans="1:26" ht="14.25" customHeight="1" x14ac:dyDescent="0.3">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row>
    <row r="249" spans="1:26" ht="14.25" customHeight="1" x14ac:dyDescent="0.3">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row>
    <row r="250" spans="1:26" ht="14.25" customHeight="1" x14ac:dyDescent="0.3">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row>
    <row r="251" spans="1:26" ht="14.25" customHeight="1" x14ac:dyDescent="0.3">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row>
    <row r="252" spans="1:26" ht="14.25" customHeight="1" x14ac:dyDescent="0.3">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row>
    <row r="253" spans="1:26" ht="14.25" customHeight="1" x14ac:dyDescent="0.3">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row>
    <row r="254" spans="1:26" ht="14.25" customHeight="1" x14ac:dyDescent="0.3">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row>
    <row r="255" spans="1:26" ht="14.25" customHeight="1" x14ac:dyDescent="0.3">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row>
    <row r="256" spans="1:26" ht="14.25" customHeight="1" x14ac:dyDescent="0.3">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row>
    <row r="257" spans="1:26" ht="14.25" customHeight="1" x14ac:dyDescent="0.3">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row>
    <row r="258" spans="1:26" ht="14.25" customHeight="1" x14ac:dyDescent="0.3">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row>
    <row r="259" spans="1:26" ht="14.25" customHeight="1" x14ac:dyDescent="0.3">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row>
    <row r="260" spans="1:26" ht="14.25" customHeight="1" x14ac:dyDescent="0.3">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row>
    <row r="261" spans="1:26" ht="14.25" customHeight="1" x14ac:dyDescent="0.3">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row>
    <row r="262" spans="1:26" ht="14.25" customHeight="1" x14ac:dyDescent="0.3">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row>
    <row r="263" spans="1:26" ht="14.25" customHeight="1" x14ac:dyDescent="0.3">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row>
    <row r="264" spans="1:26" ht="14.25" customHeight="1" x14ac:dyDescent="0.3">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row>
    <row r="265" spans="1:26" ht="14.25" customHeight="1" x14ac:dyDescent="0.3">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row>
    <row r="266" spans="1:26" ht="14.25" customHeight="1" x14ac:dyDescent="0.3">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row>
    <row r="267" spans="1:26" ht="14.25" customHeight="1" x14ac:dyDescent="0.3">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row>
    <row r="268" spans="1:26" ht="14.25" customHeight="1" x14ac:dyDescent="0.3">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row>
    <row r="269" spans="1:26" ht="14.25" customHeight="1" x14ac:dyDescent="0.3">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row>
    <row r="270" spans="1:26" ht="14.25" customHeight="1" x14ac:dyDescent="0.3">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row>
    <row r="271" spans="1:26" ht="14.25" customHeight="1" x14ac:dyDescent="0.3">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row>
    <row r="272" spans="1:26" ht="14.25" customHeight="1" x14ac:dyDescent="0.3">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row>
    <row r="273" spans="1:26" ht="14.25" customHeight="1" x14ac:dyDescent="0.3">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row>
    <row r="274" spans="1:26" ht="14.25" customHeight="1" x14ac:dyDescent="0.3">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row>
    <row r="275" spans="1:26" ht="14.25" customHeight="1" x14ac:dyDescent="0.3">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row>
    <row r="276" spans="1:26" ht="14.25" customHeight="1" x14ac:dyDescent="0.3">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row>
    <row r="277" spans="1:26" ht="14.25" customHeight="1" x14ac:dyDescent="0.3">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1:26" ht="14.25" customHeight="1" x14ac:dyDescent="0.3">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row>
    <row r="279" spans="1:26" ht="14.25" customHeight="1" x14ac:dyDescent="0.3">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row>
    <row r="280" spans="1:26" ht="14.25" customHeight="1" x14ac:dyDescent="0.3">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row>
    <row r="281" spans="1:26" ht="14.25" customHeight="1" x14ac:dyDescent="0.3">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row>
    <row r="282" spans="1:26" ht="14.25" customHeight="1" x14ac:dyDescent="0.3">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row>
    <row r="283" spans="1:26" ht="14.25" customHeight="1" x14ac:dyDescent="0.3">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row>
    <row r="284" spans="1:26" ht="14.25" customHeight="1" x14ac:dyDescent="0.3">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row>
    <row r="285" spans="1:26" ht="14.25" customHeight="1" x14ac:dyDescent="0.3">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row>
    <row r="286" spans="1:26" ht="14.25" customHeight="1" x14ac:dyDescent="0.3">
      <c r="A286" s="76"/>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row>
    <row r="287" spans="1:26" ht="14.25" customHeight="1" x14ac:dyDescent="0.3">
      <c r="A287" s="76"/>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row>
    <row r="288" spans="1:26" ht="14.25" customHeight="1" x14ac:dyDescent="0.3">
      <c r="A288" s="76"/>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row>
    <row r="289" spans="1:26" ht="14.25" customHeight="1" x14ac:dyDescent="0.3">
      <c r="A289" s="76"/>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row>
    <row r="290" spans="1:26" ht="14.25" customHeight="1" x14ac:dyDescent="0.3">
      <c r="A290" s="76"/>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row>
    <row r="291" spans="1:26" ht="14.25" customHeight="1" x14ac:dyDescent="0.3">
      <c r="A291" s="76"/>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row>
    <row r="292" spans="1:26" ht="14.25" customHeight="1" x14ac:dyDescent="0.3">
      <c r="A292" s="76"/>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row>
    <row r="293" spans="1:26" ht="14.25" customHeight="1" x14ac:dyDescent="0.3">
      <c r="A293" s="76"/>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row>
    <row r="294" spans="1:26" ht="14.25" customHeight="1" x14ac:dyDescent="0.3">
      <c r="A294" s="76"/>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row>
    <row r="295" spans="1:26" ht="14.25" customHeight="1" x14ac:dyDescent="0.3">
      <c r="A295" s="76"/>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row>
    <row r="296" spans="1:26" ht="14.25" customHeight="1" x14ac:dyDescent="0.3">
      <c r="A296" s="76"/>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row>
    <row r="297" spans="1:26" ht="14.25" customHeight="1" x14ac:dyDescent="0.3">
      <c r="A297" s="76"/>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row>
    <row r="298" spans="1:26" ht="14.25" customHeight="1" x14ac:dyDescent="0.3">
      <c r="A298" s="76"/>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row>
    <row r="299" spans="1:26" ht="14.25" customHeight="1" x14ac:dyDescent="0.3">
      <c r="A299" s="76"/>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row>
    <row r="300" spans="1:26" ht="14.25" customHeight="1" x14ac:dyDescent="0.3">
      <c r="A300" s="76"/>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row>
    <row r="301" spans="1:26" ht="14.25" customHeight="1" x14ac:dyDescent="0.3">
      <c r="A301" s="76"/>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row>
    <row r="302" spans="1:26" ht="14.25" customHeight="1" x14ac:dyDescent="0.3">
      <c r="A302" s="76"/>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row>
    <row r="303" spans="1:26" ht="14.25" customHeight="1" x14ac:dyDescent="0.3">
      <c r="A303" s="76"/>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row>
    <row r="304" spans="1:26" ht="14.25" customHeight="1" x14ac:dyDescent="0.3">
      <c r="A304" s="76"/>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row>
    <row r="305" spans="1:26" ht="14.25" customHeight="1" x14ac:dyDescent="0.3">
      <c r="A305" s="76"/>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row>
    <row r="306" spans="1:26" ht="14.25" customHeight="1" x14ac:dyDescent="0.3">
      <c r="A306" s="76"/>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row>
    <row r="307" spans="1:26" ht="14.25" customHeight="1" x14ac:dyDescent="0.3">
      <c r="A307" s="76"/>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row>
    <row r="308" spans="1:26" ht="14.25" customHeight="1" x14ac:dyDescent="0.3">
      <c r="A308" s="76"/>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row>
    <row r="309" spans="1:26" ht="14.25" customHeight="1" x14ac:dyDescent="0.3">
      <c r="A309" s="76"/>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row>
    <row r="310" spans="1:26" ht="14.25" customHeight="1" x14ac:dyDescent="0.3">
      <c r="A310" s="76"/>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row>
    <row r="311" spans="1:26" ht="14.25" customHeight="1" x14ac:dyDescent="0.3">
      <c r="A311" s="76"/>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row>
    <row r="312" spans="1:26" ht="14.25" customHeight="1" x14ac:dyDescent="0.3">
      <c r="A312" s="76"/>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row>
    <row r="313" spans="1:26" ht="14.25" customHeight="1" x14ac:dyDescent="0.3">
      <c r="A313" s="76"/>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1:26" ht="14.25" customHeight="1" x14ac:dyDescent="0.3">
      <c r="A314" s="76"/>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row>
    <row r="315" spans="1:26" ht="14.25" customHeight="1" x14ac:dyDescent="0.3">
      <c r="A315" s="76"/>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row>
    <row r="316" spans="1:26" ht="14.25" customHeight="1" x14ac:dyDescent="0.3">
      <c r="A316" s="76"/>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row>
    <row r="317" spans="1:26" ht="14.25" customHeight="1" x14ac:dyDescent="0.3">
      <c r="A317" s="76"/>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row>
    <row r="318" spans="1:26" ht="14.25" customHeight="1" x14ac:dyDescent="0.3">
      <c r="A318" s="76"/>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row>
    <row r="319" spans="1:26" ht="14.25" customHeight="1" x14ac:dyDescent="0.3">
      <c r="A319" s="76"/>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row>
    <row r="320" spans="1:26" ht="14.25" customHeight="1" x14ac:dyDescent="0.3">
      <c r="A320" s="76"/>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row>
    <row r="321" spans="1:26" ht="14.25" customHeight="1" x14ac:dyDescent="0.3">
      <c r="A321" s="76"/>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row>
    <row r="322" spans="1:26" ht="14.25" customHeight="1" x14ac:dyDescent="0.3">
      <c r="A322" s="76"/>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row>
    <row r="323" spans="1:26" ht="14.25" customHeight="1" x14ac:dyDescent="0.3">
      <c r="A323" s="76"/>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row>
    <row r="324" spans="1:26" ht="14.25" customHeight="1" x14ac:dyDescent="0.3">
      <c r="A324" s="76"/>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row>
    <row r="325" spans="1:26" ht="14.25" customHeight="1" x14ac:dyDescent="0.3">
      <c r="A325" s="76"/>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row>
    <row r="326" spans="1:26" ht="14.25" customHeight="1" x14ac:dyDescent="0.3">
      <c r="A326" s="76"/>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row>
    <row r="327" spans="1:26" ht="14.25" customHeight="1" x14ac:dyDescent="0.3">
      <c r="A327" s="76"/>
      <c r="B327" s="76"/>
      <c r="C327" s="76"/>
      <c r="D327" s="76"/>
      <c r="E327" s="76"/>
      <c r="F327" s="76"/>
      <c r="G327" s="76"/>
      <c r="H327" s="76"/>
      <c r="I327" s="76"/>
      <c r="J327" s="76"/>
      <c r="K327" s="76"/>
      <c r="L327" s="76"/>
      <c r="M327" s="76"/>
      <c r="N327" s="76"/>
      <c r="O327" s="76"/>
      <c r="P327" s="76"/>
      <c r="Q327" s="76"/>
      <c r="R327" s="76"/>
      <c r="S327" s="76"/>
      <c r="T327" s="76"/>
      <c r="U327" s="76"/>
      <c r="V327" s="76"/>
      <c r="W327" s="76"/>
      <c r="X327" s="76"/>
      <c r="Y327" s="76"/>
      <c r="Z327" s="76"/>
    </row>
    <row r="328" spans="1:26" ht="14.25" customHeight="1" x14ac:dyDescent="0.3">
      <c r="A328" s="76"/>
      <c r="B328" s="76"/>
      <c r="C328" s="76"/>
      <c r="D328" s="76"/>
      <c r="E328" s="76"/>
      <c r="F328" s="76"/>
      <c r="G328" s="76"/>
      <c r="H328" s="76"/>
      <c r="I328" s="76"/>
      <c r="J328" s="76"/>
      <c r="K328" s="76"/>
      <c r="L328" s="76"/>
      <c r="M328" s="76"/>
      <c r="N328" s="76"/>
      <c r="O328" s="76"/>
      <c r="P328" s="76"/>
      <c r="Q328" s="76"/>
      <c r="R328" s="76"/>
      <c r="S328" s="76"/>
      <c r="T328" s="76"/>
      <c r="U328" s="76"/>
      <c r="V328" s="76"/>
      <c r="W328" s="76"/>
      <c r="X328" s="76"/>
      <c r="Y328" s="76"/>
      <c r="Z328" s="76"/>
    </row>
    <row r="329" spans="1:26" ht="14.25" customHeight="1" x14ac:dyDescent="0.3">
      <c r="A329" s="76"/>
      <c r="B329" s="76"/>
      <c r="C329" s="76"/>
      <c r="D329" s="76"/>
      <c r="E329" s="76"/>
      <c r="F329" s="76"/>
      <c r="G329" s="76"/>
      <c r="H329" s="76"/>
      <c r="I329" s="76"/>
      <c r="J329" s="76"/>
      <c r="K329" s="76"/>
      <c r="L329" s="76"/>
      <c r="M329" s="76"/>
      <c r="N329" s="76"/>
      <c r="O329" s="76"/>
      <c r="P329" s="76"/>
      <c r="Q329" s="76"/>
      <c r="R329" s="76"/>
      <c r="S329" s="76"/>
      <c r="T329" s="76"/>
      <c r="U329" s="76"/>
      <c r="V329" s="76"/>
      <c r="W329" s="76"/>
      <c r="X329" s="76"/>
      <c r="Y329" s="76"/>
      <c r="Z329" s="76"/>
    </row>
    <row r="330" spans="1:26" ht="14.25" customHeight="1" x14ac:dyDescent="0.3">
      <c r="A330" s="76"/>
      <c r="B330" s="76"/>
      <c r="C330" s="76"/>
      <c r="D330" s="76"/>
      <c r="E330" s="76"/>
      <c r="F330" s="76"/>
      <c r="G330" s="76"/>
      <c r="H330" s="76"/>
      <c r="I330" s="76"/>
      <c r="J330" s="76"/>
      <c r="K330" s="76"/>
      <c r="L330" s="76"/>
      <c r="M330" s="76"/>
      <c r="N330" s="76"/>
      <c r="O330" s="76"/>
      <c r="P330" s="76"/>
      <c r="Q330" s="76"/>
      <c r="R330" s="76"/>
      <c r="S330" s="76"/>
      <c r="T330" s="76"/>
      <c r="U330" s="76"/>
      <c r="V330" s="76"/>
      <c r="W330" s="76"/>
      <c r="X330" s="76"/>
      <c r="Y330" s="76"/>
      <c r="Z330" s="76"/>
    </row>
    <row r="331" spans="1:26" ht="14.25" customHeight="1" x14ac:dyDescent="0.3">
      <c r="A331" s="76"/>
      <c r="B331" s="76"/>
      <c r="C331" s="76"/>
      <c r="D331" s="76"/>
      <c r="E331" s="76"/>
      <c r="F331" s="76"/>
      <c r="G331" s="76"/>
      <c r="H331" s="76"/>
      <c r="I331" s="76"/>
      <c r="J331" s="76"/>
      <c r="K331" s="76"/>
      <c r="L331" s="76"/>
      <c r="M331" s="76"/>
      <c r="N331" s="76"/>
      <c r="O331" s="76"/>
      <c r="P331" s="76"/>
      <c r="Q331" s="76"/>
      <c r="R331" s="76"/>
      <c r="S331" s="76"/>
      <c r="T331" s="76"/>
      <c r="U331" s="76"/>
      <c r="V331" s="76"/>
      <c r="W331" s="76"/>
      <c r="X331" s="76"/>
      <c r="Y331" s="76"/>
      <c r="Z331" s="76"/>
    </row>
    <row r="332" spans="1:26" ht="14.25" customHeight="1" x14ac:dyDescent="0.3">
      <c r="A332" s="76"/>
      <c r="B332" s="76"/>
      <c r="C332" s="76"/>
      <c r="D332" s="76"/>
      <c r="E332" s="76"/>
      <c r="F332" s="76"/>
      <c r="G332" s="76"/>
      <c r="H332" s="76"/>
      <c r="I332" s="76"/>
      <c r="J332" s="76"/>
      <c r="K332" s="76"/>
      <c r="L332" s="76"/>
      <c r="M332" s="76"/>
      <c r="N332" s="76"/>
      <c r="O332" s="76"/>
      <c r="P332" s="76"/>
      <c r="Q332" s="76"/>
      <c r="R332" s="76"/>
      <c r="S332" s="76"/>
      <c r="T332" s="76"/>
      <c r="U332" s="76"/>
      <c r="V332" s="76"/>
      <c r="W332" s="76"/>
      <c r="X332" s="76"/>
      <c r="Y332" s="76"/>
      <c r="Z332" s="76"/>
    </row>
    <row r="333" spans="1:26" ht="14.25" customHeight="1" x14ac:dyDescent="0.3">
      <c r="A333" s="76"/>
      <c r="B333" s="76"/>
      <c r="C333" s="76"/>
      <c r="D333" s="76"/>
      <c r="E333" s="76"/>
      <c r="F333" s="76"/>
      <c r="G333" s="76"/>
      <c r="H333" s="76"/>
      <c r="I333" s="76"/>
      <c r="J333" s="76"/>
      <c r="K333" s="76"/>
      <c r="L333" s="76"/>
      <c r="M333" s="76"/>
      <c r="N333" s="76"/>
      <c r="O333" s="76"/>
      <c r="P333" s="76"/>
      <c r="Q333" s="76"/>
      <c r="R333" s="76"/>
      <c r="S333" s="76"/>
      <c r="T333" s="76"/>
      <c r="U333" s="76"/>
      <c r="V333" s="76"/>
      <c r="W333" s="76"/>
      <c r="X333" s="76"/>
      <c r="Y333" s="76"/>
      <c r="Z333" s="76"/>
    </row>
    <row r="334" spans="1:26" ht="14.25" customHeight="1" x14ac:dyDescent="0.3">
      <c r="A334" s="76"/>
      <c r="B334" s="76"/>
      <c r="C334" s="76"/>
      <c r="D334" s="76"/>
      <c r="E334" s="76"/>
      <c r="F334" s="76"/>
      <c r="G334" s="76"/>
      <c r="H334" s="76"/>
      <c r="I334" s="76"/>
      <c r="J334" s="76"/>
      <c r="K334" s="76"/>
      <c r="L334" s="76"/>
      <c r="M334" s="76"/>
      <c r="N334" s="76"/>
      <c r="O334" s="76"/>
      <c r="P334" s="76"/>
      <c r="Q334" s="76"/>
      <c r="R334" s="76"/>
      <c r="S334" s="76"/>
      <c r="T334" s="76"/>
      <c r="U334" s="76"/>
      <c r="V334" s="76"/>
      <c r="W334" s="76"/>
      <c r="X334" s="76"/>
      <c r="Y334" s="76"/>
      <c r="Z334" s="76"/>
    </row>
    <row r="335" spans="1:26" ht="14.25" customHeight="1" x14ac:dyDescent="0.3">
      <c r="A335" s="76"/>
      <c r="B335" s="76"/>
      <c r="C335" s="76"/>
      <c r="D335" s="76"/>
      <c r="E335" s="76"/>
      <c r="F335" s="76"/>
      <c r="G335" s="76"/>
      <c r="H335" s="76"/>
      <c r="I335" s="76"/>
      <c r="J335" s="76"/>
      <c r="K335" s="76"/>
      <c r="L335" s="76"/>
      <c r="M335" s="76"/>
      <c r="N335" s="76"/>
      <c r="O335" s="76"/>
      <c r="P335" s="76"/>
      <c r="Q335" s="76"/>
      <c r="R335" s="76"/>
      <c r="S335" s="76"/>
      <c r="T335" s="76"/>
      <c r="U335" s="76"/>
      <c r="V335" s="76"/>
      <c r="W335" s="76"/>
      <c r="X335" s="76"/>
      <c r="Y335" s="76"/>
      <c r="Z335" s="76"/>
    </row>
    <row r="336" spans="1:26" ht="14.25" customHeight="1" x14ac:dyDescent="0.3">
      <c r="A336" s="76"/>
      <c r="B336" s="76"/>
      <c r="C336" s="76"/>
      <c r="D336" s="76"/>
      <c r="E336" s="76"/>
      <c r="F336" s="76"/>
      <c r="G336" s="76"/>
      <c r="H336" s="76"/>
      <c r="I336" s="76"/>
      <c r="J336" s="76"/>
      <c r="K336" s="76"/>
      <c r="L336" s="76"/>
      <c r="M336" s="76"/>
      <c r="N336" s="76"/>
      <c r="O336" s="76"/>
      <c r="P336" s="76"/>
      <c r="Q336" s="76"/>
      <c r="R336" s="76"/>
      <c r="S336" s="76"/>
      <c r="T336" s="76"/>
      <c r="U336" s="76"/>
      <c r="V336" s="76"/>
      <c r="W336" s="76"/>
      <c r="X336" s="76"/>
      <c r="Y336" s="76"/>
      <c r="Z336" s="76"/>
    </row>
    <row r="337" spans="1:26" ht="14.25" customHeight="1" x14ac:dyDescent="0.3">
      <c r="A337" s="76"/>
      <c r="B337" s="76"/>
      <c r="C337" s="76"/>
      <c r="D337" s="76"/>
      <c r="E337" s="76"/>
      <c r="F337" s="76"/>
      <c r="G337" s="76"/>
      <c r="H337" s="76"/>
      <c r="I337" s="76"/>
      <c r="J337" s="76"/>
      <c r="K337" s="76"/>
      <c r="L337" s="76"/>
      <c r="M337" s="76"/>
      <c r="N337" s="76"/>
      <c r="O337" s="76"/>
      <c r="P337" s="76"/>
      <c r="Q337" s="76"/>
      <c r="R337" s="76"/>
      <c r="S337" s="76"/>
      <c r="T337" s="76"/>
      <c r="U337" s="76"/>
      <c r="V337" s="76"/>
      <c r="W337" s="76"/>
      <c r="X337" s="76"/>
      <c r="Y337" s="76"/>
      <c r="Z337" s="76"/>
    </row>
    <row r="338" spans="1:26" ht="14.25" customHeight="1" x14ac:dyDescent="0.3">
      <c r="A338" s="76"/>
      <c r="B338" s="76"/>
      <c r="C338" s="76"/>
      <c r="D338" s="76"/>
      <c r="E338" s="76"/>
      <c r="F338" s="76"/>
      <c r="G338" s="76"/>
      <c r="H338" s="76"/>
      <c r="I338" s="76"/>
      <c r="J338" s="76"/>
      <c r="K338" s="76"/>
      <c r="L338" s="76"/>
      <c r="M338" s="76"/>
      <c r="N338" s="76"/>
      <c r="O338" s="76"/>
      <c r="P338" s="76"/>
      <c r="Q338" s="76"/>
      <c r="R338" s="76"/>
      <c r="S338" s="76"/>
      <c r="T338" s="76"/>
      <c r="U338" s="76"/>
      <c r="V338" s="76"/>
      <c r="W338" s="76"/>
      <c r="X338" s="76"/>
      <c r="Y338" s="76"/>
      <c r="Z338" s="76"/>
    </row>
    <row r="339" spans="1:26" ht="14.25" customHeight="1" x14ac:dyDescent="0.3">
      <c r="A339" s="76"/>
      <c r="B339" s="76"/>
      <c r="C339" s="76"/>
      <c r="D339" s="76"/>
      <c r="E339" s="76"/>
      <c r="F339" s="76"/>
      <c r="G339" s="76"/>
      <c r="H339" s="76"/>
      <c r="I339" s="76"/>
      <c r="J339" s="76"/>
      <c r="K339" s="76"/>
      <c r="L339" s="76"/>
      <c r="M339" s="76"/>
      <c r="N339" s="76"/>
      <c r="O339" s="76"/>
      <c r="P339" s="76"/>
      <c r="Q339" s="76"/>
      <c r="R339" s="76"/>
      <c r="S339" s="76"/>
      <c r="T339" s="76"/>
      <c r="U339" s="76"/>
      <c r="V339" s="76"/>
      <c r="W339" s="76"/>
      <c r="X339" s="76"/>
      <c r="Y339" s="76"/>
      <c r="Z339" s="76"/>
    </row>
    <row r="340" spans="1:26" ht="14.25" customHeight="1" x14ac:dyDescent="0.3">
      <c r="A340" s="76"/>
      <c r="B340" s="76"/>
      <c r="C340" s="76"/>
      <c r="D340" s="76"/>
      <c r="E340" s="76"/>
      <c r="F340" s="76"/>
      <c r="G340" s="76"/>
      <c r="H340" s="76"/>
      <c r="I340" s="76"/>
      <c r="J340" s="76"/>
      <c r="K340" s="76"/>
      <c r="L340" s="76"/>
      <c r="M340" s="76"/>
      <c r="N340" s="76"/>
      <c r="O340" s="76"/>
      <c r="P340" s="76"/>
      <c r="Q340" s="76"/>
      <c r="R340" s="76"/>
      <c r="S340" s="76"/>
      <c r="T340" s="76"/>
      <c r="U340" s="76"/>
      <c r="V340" s="76"/>
      <c r="W340" s="76"/>
      <c r="X340" s="76"/>
      <c r="Y340" s="76"/>
      <c r="Z340" s="76"/>
    </row>
    <row r="341" spans="1:26" ht="14.25" customHeight="1" x14ac:dyDescent="0.3">
      <c r="A341" s="76"/>
      <c r="B341" s="76"/>
      <c r="C341" s="76"/>
      <c r="D341" s="76"/>
      <c r="E341" s="76"/>
      <c r="F341" s="76"/>
      <c r="G341" s="76"/>
      <c r="H341" s="76"/>
      <c r="I341" s="76"/>
      <c r="J341" s="76"/>
      <c r="K341" s="76"/>
      <c r="L341" s="76"/>
      <c r="M341" s="76"/>
      <c r="N341" s="76"/>
      <c r="O341" s="76"/>
      <c r="P341" s="76"/>
      <c r="Q341" s="76"/>
      <c r="R341" s="76"/>
      <c r="S341" s="76"/>
      <c r="T341" s="76"/>
      <c r="U341" s="76"/>
      <c r="V341" s="76"/>
      <c r="W341" s="76"/>
      <c r="X341" s="76"/>
      <c r="Y341" s="76"/>
      <c r="Z341" s="76"/>
    </row>
    <row r="342" spans="1:26" ht="14.25" customHeight="1" x14ac:dyDescent="0.3">
      <c r="A342" s="76"/>
      <c r="B342" s="76"/>
      <c r="C342" s="76"/>
      <c r="D342" s="76"/>
      <c r="E342" s="76"/>
      <c r="F342" s="76"/>
      <c r="G342" s="76"/>
      <c r="H342" s="76"/>
      <c r="I342" s="76"/>
      <c r="J342" s="76"/>
      <c r="K342" s="76"/>
      <c r="L342" s="76"/>
      <c r="M342" s="76"/>
      <c r="N342" s="76"/>
      <c r="O342" s="76"/>
      <c r="P342" s="76"/>
      <c r="Q342" s="76"/>
      <c r="R342" s="76"/>
      <c r="S342" s="76"/>
      <c r="T342" s="76"/>
      <c r="U342" s="76"/>
      <c r="V342" s="76"/>
      <c r="W342" s="76"/>
      <c r="X342" s="76"/>
      <c r="Y342" s="76"/>
      <c r="Z342" s="76"/>
    </row>
    <row r="343" spans="1:26" ht="14.25" customHeight="1" x14ac:dyDescent="0.3">
      <c r="A343" s="76"/>
      <c r="B343" s="76"/>
      <c r="C343" s="76"/>
      <c r="D343" s="76"/>
      <c r="E343" s="76"/>
      <c r="F343" s="76"/>
      <c r="G343" s="76"/>
      <c r="H343" s="76"/>
      <c r="I343" s="76"/>
      <c r="J343" s="76"/>
      <c r="K343" s="76"/>
      <c r="L343" s="76"/>
      <c r="M343" s="76"/>
      <c r="N343" s="76"/>
      <c r="O343" s="76"/>
      <c r="P343" s="76"/>
      <c r="Q343" s="76"/>
      <c r="R343" s="76"/>
      <c r="S343" s="76"/>
      <c r="T343" s="76"/>
      <c r="U343" s="76"/>
      <c r="V343" s="76"/>
      <c r="W343" s="76"/>
      <c r="X343" s="76"/>
      <c r="Y343" s="76"/>
      <c r="Z343" s="76"/>
    </row>
    <row r="344" spans="1:26" ht="14.25" customHeight="1" x14ac:dyDescent="0.3">
      <c r="A344" s="76"/>
      <c r="B344" s="76"/>
      <c r="C344" s="76"/>
      <c r="D344" s="76"/>
      <c r="E344" s="76"/>
      <c r="F344" s="76"/>
      <c r="G344" s="76"/>
      <c r="H344" s="76"/>
      <c r="I344" s="76"/>
      <c r="J344" s="76"/>
      <c r="K344" s="76"/>
      <c r="L344" s="76"/>
      <c r="M344" s="76"/>
      <c r="N344" s="76"/>
      <c r="O344" s="76"/>
      <c r="P344" s="76"/>
      <c r="Q344" s="76"/>
      <c r="R344" s="76"/>
      <c r="S344" s="76"/>
      <c r="T344" s="76"/>
      <c r="U344" s="76"/>
      <c r="V344" s="76"/>
      <c r="W344" s="76"/>
      <c r="X344" s="76"/>
      <c r="Y344" s="76"/>
      <c r="Z344" s="76"/>
    </row>
    <row r="345" spans="1:26" ht="14.25" customHeight="1" x14ac:dyDescent="0.3">
      <c r="A345" s="76"/>
      <c r="B345" s="76"/>
      <c r="C345" s="76"/>
      <c r="D345" s="76"/>
      <c r="E345" s="76"/>
      <c r="F345" s="76"/>
      <c r="G345" s="76"/>
      <c r="H345" s="76"/>
      <c r="I345" s="76"/>
      <c r="J345" s="76"/>
      <c r="K345" s="76"/>
      <c r="L345" s="76"/>
      <c r="M345" s="76"/>
      <c r="N345" s="76"/>
      <c r="O345" s="76"/>
      <c r="P345" s="76"/>
      <c r="Q345" s="76"/>
      <c r="R345" s="76"/>
      <c r="S345" s="76"/>
      <c r="T345" s="76"/>
      <c r="U345" s="76"/>
      <c r="V345" s="76"/>
      <c r="W345" s="76"/>
      <c r="X345" s="76"/>
      <c r="Y345" s="76"/>
      <c r="Z345" s="76"/>
    </row>
    <row r="346" spans="1:26" ht="14.25" customHeight="1" x14ac:dyDescent="0.3">
      <c r="A346" s="76"/>
      <c r="B346" s="76"/>
      <c r="C346" s="76"/>
      <c r="D346" s="76"/>
      <c r="E346" s="76"/>
      <c r="F346" s="76"/>
      <c r="G346" s="76"/>
      <c r="H346" s="76"/>
      <c r="I346" s="76"/>
      <c r="J346" s="76"/>
      <c r="K346" s="76"/>
      <c r="L346" s="76"/>
      <c r="M346" s="76"/>
      <c r="N346" s="76"/>
      <c r="O346" s="76"/>
      <c r="P346" s="76"/>
      <c r="Q346" s="76"/>
      <c r="R346" s="76"/>
      <c r="S346" s="76"/>
      <c r="T346" s="76"/>
      <c r="U346" s="76"/>
      <c r="V346" s="76"/>
      <c r="W346" s="76"/>
      <c r="X346" s="76"/>
      <c r="Y346" s="76"/>
      <c r="Z346" s="76"/>
    </row>
    <row r="347" spans="1:26" ht="14.25" customHeight="1" x14ac:dyDescent="0.3">
      <c r="A347" s="76"/>
      <c r="B347" s="76"/>
      <c r="C347" s="76"/>
      <c r="D347" s="76"/>
      <c r="E347" s="76"/>
      <c r="F347" s="76"/>
      <c r="G347" s="76"/>
      <c r="H347" s="76"/>
      <c r="I347" s="76"/>
      <c r="J347" s="76"/>
      <c r="K347" s="76"/>
      <c r="L347" s="76"/>
      <c r="M347" s="76"/>
      <c r="N347" s="76"/>
      <c r="O347" s="76"/>
      <c r="P347" s="76"/>
      <c r="Q347" s="76"/>
      <c r="R347" s="76"/>
      <c r="S347" s="76"/>
      <c r="T347" s="76"/>
      <c r="U347" s="76"/>
      <c r="V347" s="76"/>
      <c r="W347" s="76"/>
      <c r="X347" s="76"/>
      <c r="Y347" s="76"/>
      <c r="Z347" s="76"/>
    </row>
    <row r="348" spans="1:26" ht="14.25" customHeight="1" x14ac:dyDescent="0.3">
      <c r="A348" s="76"/>
      <c r="B348" s="76"/>
      <c r="C348" s="76"/>
      <c r="D348" s="76"/>
      <c r="E348" s="76"/>
      <c r="F348" s="76"/>
      <c r="G348" s="76"/>
      <c r="H348" s="76"/>
      <c r="I348" s="76"/>
      <c r="J348" s="76"/>
      <c r="K348" s="76"/>
      <c r="L348" s="76"/>
      <c r="M348" s="76"/>
      <c r="N348" s="76"/>
      <c r="O348" s="76"/>
      <c r="P348" s="76"/>
      <c r="Q348" s="76"/>
      <c r="R348" s="76"/>
      <c r="S348" s="76"/>
      <c r="T348" s="76"/>
      <c r="U348" s="76"/>
      <c r="V348" s="76"/>
      <c r="W348" s="76"/>
      <c r="X348" s="76"/>
      <c r="Y348" s="76"/>
      <c r="Z348" s="76"/>
    </row>
    <row r="349" spans="1:26" ht="14.25" customHeight="1" x14ac:dyDescent="0.3">
      <c r="A349" s="76"/>
      <c r="B349" s="76"/>
      <c r="C349" s="76"/>
      <c r="D349" s="76"/>
      <c r="E349" s="76"/>
      <c r="F349" s="76"/>
      <c r="G349" s="76"/>
      <c r="H349" s="76"/>
      <c r="I349" s="76"/>
      <c r="J349" s="76"/>
      <c r="K349" s="76"/>
      <c r="L349" s="76"/>
      <c r="M349" s="76"/>
      <c r="N349" s="76"/>
      <c r="O349" s="76"/>
      <c r="P349" s="76"/>
      <c r="Q349" s="76"/>
      <c r="R349" s="76"/>
      <c r="S349" s="76"/>
      <c r="T349" s="76"/>
      <c r="U349" s="76"/>
      <c r="V349" s="76"/>
      <c r="W349" s="76"/>
      <c r="X349" s="76"/>
      <c r="Y349" s="76"/>
      <c r="Z349" s="76"/>
    </row>
    <row r="350" spans="1:26" ht="14.25" customHeight="1" x14ac:dyDescent="0.3">
      <c r="A350" s="76"/>
      <c r="B350" s="76"/>
      <c r="C350" s="76"/>
      <c r="D350" s="76"/>
      <c r="E350" s="76"/>
      <c r="F350" s="76"/>
      <c r="G350" s="76"/>
      <c r="H350" s="76"/>
      <c r="I350" s="76"/>
      <c r="J350" s="76"/>
      <c r="K350" s="76"/>
      <c r="L350" s="76"/>
      <c r="M350" s="76"/>
      <c r="N350" s="76"/>
      <c r="O350" s="76"/>
      <c r="P350" s="76"/>
      <c r="Q350" s="76"/>
      <c r="R350" s="76"/>
      <c r="S350" s="76"/>
      <c r="T350" s="76"/>
      <c r="U350" s="76"/>
      <c r="V350" s="76"/>
      <c r="W350" s="76"/>
      <c r="X350" s="76"/>
      <c r="Y350" s="76"/>
      <c r="Z350" s="76"/>
    </row>
    <row r="351" spans="1:26" ht="14.25" customHeight="1" x14ac:dyDescent="0.3">
      <c r="A351" s="76"/>
      <c r="B351" s="76"/>
      <c r="C351" s="76"/>
      <c r="D351" s="76"/>
      <c r="E351" s="76"/>
      <c r="F351" s="76"/>
      <c r="G351" s="76"/>
      <c r="H351" s="76"/>
      <c r="I351" s="76"/>
      <c r="J351" s="76"/>
      <c r="K351" s="76"/>
      <c r="L351" s="76"/>
      <c r="M351" s="76"/>
      <c r="N351" s="76"/>
      <c r="O351" s="76"/>
      <c r="P351" s="76"/>
      <c r="Q351" s="76"/>
      <c r="R351" s="76"/>
      <c r="S351" s="76"/>
      <c r="T351" s="76"/>
      <c r="U351" s="76"/>
      <c r="V351" s="76"/>
      <c r="W351" s="76"/>
      <c r="X351" s="76"/>
      <c r="Y351" s="76"/>
      <c r="Z351" s="76"/>
    </row>
    <row r="352" spans="1:26" ht="14.25" customHeight="1" x14ac:dyDescent="0.3">
      <c r="A352" s="76"/>
      <c r="B352" s="76"/>
      <c r="C352" s="76"/>
      <c r="D352" s="76"/>
      <c r="E352" s="76"/>
      <c r="F352" s="76"/>
      <c r="G352" s="76"/>
      <c r="H352" s="76"/>
      <c r="I352" s="76"/>
      <c r="J352" s="76"/>
      <c r="K352" s="76"/>
      <c r="L352" s="76"/>
      <c r="M352" s="76"/>
      <c r="N352" s="76"/>
      <c r="O352" s="76"/>
      <c r="P352" s="76"/>
      <c r="Q352" s="76"/>
      <c r="R352" s="76"/>
      <c r="S352" s="76"/>
      <c r="T352" s="76"/>
      <c r="U352" s="76"/>
      <c r="V352" s="76"/>
      <c r="W352" s="76"/>
      <c r="X352" s="76"/>
      <c r="Y352" s="76"/>
      <c r="Z352" s="76"/>
    </row>
    <row r="353" spans="1:26" ht="14.25" customHeight="1" x14ac:dyDescent="0.3">
      <c r="A353" s="76"/>
      <c r="B353" s="76"/>
      <c r="C353" s="76"/>
      <c r="D353" s="76"/>
      <c r="E353" s="76"/>
      <c r="F353" s="76"/>
      <c r="G353" s="76"/>
      <c r="H353" s="76"/>
      <c r="I353" s="76"/>
      <c r="J353" s="76"/>
      <c r="K353" s="76"/>
      <c r="L353" s="76"/>
      <c r="M353" s="76"/>
      <c r="N353" s="76"/>
      <c r="O353" s="76"/>
      <c r="P353" s="76"/>
      <c r="Q353" s="76"/>
      <c r="R353" s="76"/>
      <c r="S353" s="76"/>
      <c r="T353" s="76"/>
      <c r="U353" s="76"/>
      <c r="V353" s="76"/>
      <c r="W353" s="76"/>
      <c r="X353" s="76"/>
      <c r="Y353" s="76"/>
      <c r="Z353" s="76"/>
    </row>
    <row r="354" spans="1:26" ht="14.25" customHeight="1" x14ac:dyDescent="0.3">
      <c r="A354" s="76"/>
      <c r="B354" s="76"/>
      <c r="C354" s="76"/>
      <c r="D354" s="76"/>
      <c r="E354" s="76"/>
      <c r="F354" s="76"/>
      <c r="G354" s="76"/>
      <c r="H354" s="76"/>
      <c r="I354" s="76"/>
      <c r="J354" s="76"/>
      <c r="K354" s="76"/>
      <c r="L354" s="76"/>
      <c r="M354" s="76"/>
      <c r="N354" s="76"/>
      <c r="O354" s="76"/>
      <c r="P354" s="76"/>
      <c r="Q354" s="76"/>
      <c r="R354" s="76"/>
      <c r="S354" s="76"/>
      <c r="T354" s="76"/>
      <c r="U354" s="76"/>
      <c r="V354" s="76"/>
      <c r="W354" s="76"/>
      <c r="X354" s="76"/>
      <c r="Y354" s="76"/>
      <c r="Z354" s="76"/>
    </row>
    <row r="355" spans="1:26" ht="14.25" customHeight="1" x14ac:dyDescent="0.3">
      <c r="A355" s="76"/>
      <c r="B355" s="76"/>
      <c r="C355" s="76"/>
      <c r="D355" s="76"/>
      <c r="E355" s="76"/>
      <c r="F355" s="76"/>
      <c r="G355" s="76"/>
      <c r="H355" s="76"/>
      <c r="I355" s="76"/>
      <c r="J355" s="76"/>
      <c r="K355" s="76"/>
      <c r="L355" s="76"/>
      <c r="M355" s="76"/>
      <c r="N355" s="76"/>
      <c r="O355" s="76"/>
      <c r="P355" s="76"/>
      <c r="Q355" s="76"/>
      <c r="R355" s="76"/>
      <c r="S355" s="76"/>
      <c r="T355" s="76"/>
      <c r="U355" s="76"/>
      <c r="V355" s="76"/>
      <c r="W355" s="76"/>
      <c r="X355" s="76"/>
      <c r="Y355" s="76"/>
      <c r="Z355" s="76"/>
    </row>
    <row r="356" spans="1:26" ht="14.25" customHeight="1" x14ac:dyDescent="0.3">
      <c r="A356" s="76"/>
      <c r="B356" s="76"/>
      <c r="C356" s="76"/>
      <c r="D356" s="76"/>
      <c r="E356" s="76"/>
      <c r="F356" s="76"/>
      <c r="G356" s="76"/>
      <c r="H356" s="76"/>
      <c r="I356" s="76"/>
      <c r="J356" s="76"/>
      <c r="K356" s="76"/>
      <c r="L356" s="76"/>
      <c r="M356" s="76"/>
      <c r="N356" s="76"/>
      <c r="O356" s="76"/>
      <c r="P356" s="76"/>
      <c r="Q356" s="76"/>
      <c r="R356" s="76"/>
      <c r="S356" s="76"/>
      <c r="T356" s="76"/>
      <c r="U356" s="76"/>
      <c r="V356" s="76"/>
      <c r="W356" s="76"/>
      <c r="X356" s="76"/>
      <c r="Y356" s="76"/>
      <c r="Z356" s="76"/>
    </row>
    <row r="357" spans="1:26" ht="14.25" customHeight="1" x14ac:dyDescent="0.3">
      <c r="A357" s="76"/>
      <c r="B357" s="76"/>
      <c r="C357" s="76"/>
      <c r="D357" s="76"/>
      <c r="E357" s="76"/>
      <c r="F357" s="76"/>
      <c r="G357" s="76"/>
      <c r="H357" s="76"/>
      <c r="I357" s="76"/>
      <c r="J357" s="76"/>
      <c r="K357" s="76"/>
      <c r="L357" s="76"/>
      <c r="M357" s="76"/>
      <c r="N357" s="76"/>
      <c r="O357" s="76"/>
      <c r="P357" s="76"/>
      <c r="Q357" s="76"/>
      <c r="R357" s="76"/>
      <c r="S357" s="76"/>
      <c r="T357" s="76"/>
      <c r="U357" s="76"/>
      <c r="V357" s="76"/>
      <c r="W357" s="76"/>
      <c r="X357" s="76"/>
      <c r="Y357" s="76"/>
      <c r="Z357" s="76"/>
    </row>
    <row r="358" spans="1:26" ht="14.25" customHeight="1" x14ac:dyDescent="0.3">
      <c r="A358" s="76"/>
      <c r="B358" s="76"/>
      <c r="C358" s="76"/>
      <c r="D358" s="76"/>
      <c r="E358" s="76"/>
      <c r="F358" s="76"/>
      <c r="G358" s="76"/>
      <c r="H358" s="76"/>
      <c r="I358" s="76"/>
      <c r="J358" s="76"/>
      <c r="K358" s="76"/>
      <c r="L358" s="76"/>
      <c r="M358" s="76"/>
      <c r="N358" s="76"/>
      <c r="O358" s="76"/>
      <c r="P358" s="76"/>
      <c r="Q358" s="76"/>
      <c r="R358" s="76"/>
      <c r="S358" s="76"/>
      <c r="T358" s="76"/>
      <c r="U358" s="76"/>
      <c r="V358" s="76"/>
      <c r="W358" s="76"/>
      <c r="X358" s="76"/>
      <c r="Y358" s="76"/>
      <c r="Z358" s="76"/>
    </row>
    <row r="359" spans="1:26" ht="14.25" customHeight="1" x14ac:dyDescent="0.3">
      <c r="A359" s="76"/>
      <c r="B359" s="76"/>
      <c r="C359" s="76"/>
      <c r="D359" s="76"/>
      <c r="E359" s="76"/>
      <c r="F359" s="76"/>
      <c r="G359" s="76"/>
      <c r="H359" s="76"/>
      <c r="I359" s="76"/>
      <c r="J359" s="76"/>
      <c r="K359" s="76"/>
      <c r="L359" s="76"/>
      <c r="M359" s="76"/>
      <c r="N359" s="76"/>
      <c r="O359" s="76"/>
      <c r="P359" s="76"/>
      <c r="Q359" s="76"/>
      <c r="R359" s="76"/>
      <c r="S359" s="76"/>
      <c r="T359" s="76"/>
      <c r="U359" s="76"/>
      <c r="V359" s="76"/>
      <c r="W359" s="76"/>
      <c r="X359" s="76"/>
      <c r="Y359" s="76"/>
      <c r="Z359" s="76"/>
    </row>
    <row r="360" spans="1:26" ht="14.25" customHeight="1" x14ac:dyDescent="0.3">
      <c r="A360" s="76"/>
      <c r="B360" s="76"/>
      <c r="C360" s="76"/>
      <c r="D360" s="76"/>
      <c r="E360" s="76"/>
      <c r="F360" s="76"/>
      <c r="G360" s="76"/>
      <c r="H360" s="76"/>
      <c r="I360" s="76"/>
      <c r="J360" s="76"/>
      <c r="K360" s="76"/>
      <c r="L360" s="76"/>
      <c r="M360" s="76"/>
      <c r="N360" s="76"/>
      <c r="O360" s="76"/>
      <c r="P360" s="76"/>
      <c r="Q360" s="76"/>
      <c r="R360" s="76"/>
      <c r="S360" s="76"/>
      <c r="T360" s="76"/>
      <c r="U360" s="76"/>
      <c r="V360" s="76"/>
      <c r="W360" s="76"/>
      <c r="X360" s="76"/>
      <c r="Y360" s="76"/>
      <c r="Z360" s="76"/>
    </row>
    <row r="361" spans="1:26" ht="14.25" customHeight="1" x14ac:dyDescent="0.3">
      <c r="A361" s="76"/>
      <c r="B361" s="76"/>
      <c r="C361" s="76"/>
      <c r="D361" s="76"/>
      <c r="E361" s="76"/>
      <c r="F361" s="76"/>
      <c r="G361" s="76"/>
      <c r="H361" s="76"/>
      <c r="I361" s="76"/>
      <c r="J361" s="76"/>
      <c r="K361" s="76"/>
      <c r="L361" s="76"/>
      <c r="M361" s="76"/>
      <c r="N361" s="76"/>
      <c r="O361" s="76"/>
      <c r="P361" s="76"/>
      <c r="Q361" s="76"/>
      <c r="R361" s="76"/>
      <c r="S361" s="76"/>
      <c r="T361" s="76"/>
      <c r="U361" s="76"/>
      <c r="V361" s="76"/>
      <c r="W361" s="76"/>
      <c r="X361" s="76"/>
      <c r="Y361" s="76"/>
      <c r="Z361" s="76"/>
    </row>
    <row r="362" spans="1:26" ht="14.25" customHeight="1" x14ac:dyDescent="0.3">
      <c r="A362" s="76"/>
      <c r="B362" s="76"/>
      <c r="C362" s="76"/>
      <c r="D362" s="76"/>
      <c r="E362" s="76"/>
      <c r="F362" s="76"/>
      <c r="G362" s="76"/>
      <c r="H362" s="76"/>
      <c r="I362" s="76"/>
      <c r="J362" s="76"/>
      <c r="K362" s="76"/>
      <c r="L362" s="76"/>
      <c r="M362" s="76"/>
      <c r="N362" s="76"/>
      <c r="O362" s="76"/>
      <c r="P362" s="76"/>
      <c r="Q362" s="76"/>
      <c r="R362" s="76"/>
      <c r="S362" s="76"/>
      <c r="T362" s="76"/>
      <c r="U362" s="76"/>
      <c r="V362" s="76"/>
      <c r="W362" s="76"/>
      <c r="X362" s="76"/>
      <c r="Y362" s="76"/>
      <c r="Z362" s="76"/>
    </row>
    <row r="363" spans="1:26" ht="14.25" customHeight="1" x14ac:dyDescent="0.3">
      <c r="A363" s="76"/>
      <c r="B363" s="76"/>
      <c r="C363" s="76"/>
      <c r="D363" s="76"/>
      <c r="E363" s="76"/>
      <c r="F363" s="76"/>
      <c r="G363" s="76"/>
      <c r="H363" s="76"/>
      <c r="I363" s="76"/>
      <c r="J363" s="76"/>
      <c r="K363" s="76"/>
      <c r="L363" s="76"/>
      <c r="M363" s="76"/>
      <c r="N363" s="76"/>
      <c r="O363" s="76"/>
      <c r="P363" s="76"/>
      <c r="Q363" s="76"/>
      <c r="R363" s="76"/>
      <c r="S363" s="76"/>
      <c r="T363" s="76"/>
      <c r="U363" s="76"/>
      <c r="V363" s="76"/>
      <c r="W363" s="76"/>
      <c r="X363" s="76"/>
      <c r="Y363" s="76"/>
      <c r="Z363" s="76"/>
    </row>
    <row r="364" spans="1:26" ht="14.25" customHeight="1" x14ac:dyDescent="0.3">
      <c r="A364" s="76"/>
      <c r="B364" s="76"/>
      <c r="C364" s="76"/>
      <c r="D364" s="76"/>
      <c r="E364" s="76"/>
      <c r="F364" s="76"/>
      <c r="G364" s="76"/>
      <c r="H364" s="76"/>
      <c r="I364" s="76"/>
      <c r="J364" s="76"/>
      <c r="K364" s="76"/>
      <c r="L364" s="76"/>
      <c r="M364" s="76"/>
      <c r="N364" s="76"/>
      <c r="O364" s="76"/>
      <c r="P364" s="76"/>
      <c r="Q364" s="76"/>
      <c r="R364" s="76"/>
      <c r="S364" s="76"/>
      <c r="T364" s="76"/>
      <c r="U364" s="76"/>
      <c r="V364" s="76"/>
      <c r="W364" s="76"/>
      <c r="X364" s="76"/>
      <c r="Y364" s="76"/>
      <c r="Z364" s="76"/>
    </row>
    <row r="365" spans="1:26" ht="14.25" customHeight="1" x14ac:dyDescent="0.3">
      <c r="A365" s="76"/>
      <c r="B365" s="76"/>
      <c r="C365" s="76"/>
      <c r="D365" s="76"/>
      <c r="E365" s="76"/>
      <c r="F365" s="76"/>
      <c r="G365" s="76"/>
      <c r="H365" s="76"/>
      <c r="I365" s="76"/>
      <c r="J365" s="76"/>
      <c r="K365" s="76"/>
      <c r="L365" s="76"/>
      <c r="M365" s="76"/>
      <c r="N365" s="76"/>
      <c r="O365" s="76"/>
      <c r="P365" s="76"/>
      <c r="Q365" s="76"/>
      <c r="R365" s="76"/>
      <c r="S365" s="76"/>
      <c r="T365" s="76"/>
      <c r="U365" s="76"/>
      <c r="V365" s="76"/>
      <c r="W365" s="76"/>
      <c r="X365" s="76"/>
      <c r="Y365" s="76"/>
      <c r="Z365" s="76"/>
    </row>
    <row r="366" spans="1:26" ht="14.25" customHeight="1" x14ac:dyDescent="0.3">
      <c r="A366" s="76"/>
      <c r="B366" s="76"/>
      <c r="C366" s="76"/>
      <c r="D366" s="76"/>
      <c r="E366" s="76"/>
      <c r="F366" s="76"/>
      <c r="G366" s="76"/>
      <c r="H366" s="76"/>
      <c r="I366" s="76"/>
      <c r="J366" s="76"/>
      <c r="K366" s="76"/>
      <c r="L366" s="76"/>
      <c r="M366" s="76"/>
      <c r="N366" s="76"/>
      <c r="O366" s="76"/>
      <c r="P366" s="76"/>
      <c r="Q366" s="76"/>
      <c r="R366" s="76"/>
      <c r="S366" s="76"/>
      <c r="T366" s="76"/>
      <c r="U366" s="76"/>
      <c r="V366" s="76"/>
      <c r="W366" s="76"/>
      <c r="X366" s="76"/>
      <c r="Y366" s="76"/>
      <c r="Z366" s="76"/>
    </row>
    <row r="367" spans="1:26" ht="14.25" customHeight="1" x14ac:dyDescent="0.3">
      <c r="A367" s="76"/>
      <c r="B367" s="76"/>
      <c r="C367" s="76"/>
      <c r="D367" s="76"/>
      <c r="E367" s="76"/>
      <c r="F367" s="76"/>
      <c r="G367" s="76"/>
      <c r="H367" s="76"/>
      <c r="I367" s="76"/>
      <c r="J367" s="76"/>
      <c r="K367" s="76"/>
      <c r="L367" s="76"/>
      <c r="M367" s="76"/>
      <c r="N367" s="76"/>
      <c r="O367" s="76"/>
      <c r="P367" s="76"/>
      <c r="Q367" s="76"/>
      <c r="R367" s="76"/>
      <c r="S367" s="76"/>
      <c r="T367" s="76"/>
      <c r="U367" s="76"/>
      <c r="V367" s="76"/>
      <c r="W367" s="76"/>
      <c r="X367" s="76"/>
      <c r="Y367" s="76"/>
      <c r="Z367" s="76"/>
    </row>
    <row r="368" spans="1:26" ht="14.25" customHeight="1" x14ac:dyDescent="0.3">
      <c r="A368" s="76"/>
      <c r="B368" s="76"/>
      <c r="C368" s="76"/>
      <c r="D368" s="76"/>
      <c r="E368" s="76"/>
      <c r="F368" s="76"/>
      <c r="G368" s="76"/>
      <c r="H368" s="76"/>
      <c r="I368" s="76"/>
      <c r="J368" s="76"/>
      <c r="K368" s="76"/>
      <c r="L368" s="76"/>
      <c r="M368" s="76"/>
      <c r="N368" s="76"/>
      <c r="O368" s="76"/>
      <c r="P368" s="76"/>
      <c r="Q368" s="76"/>
      <c r="R368" s="76"/>
      <c r="S368" s="76"/>
      <c r="T368" s="76"/>
      <c r="U368" s="76"/>
      <c r="V368" s="76"/>
      <c r="W368" s="76"/>
      <c r="X368" s="76"/>
      <c r="Y368" s="76"/>
      <c r="Z368" s="76"/>
    </row>
    <row r="369" spans="1:26" ht="14.25" customHeight="1" x14ac:dyDescent="0.3">
      <c r="A369" s="76"/>
      <c r="B369" s="76"/>
      <c r="C369" s="76"/>
      <c r="D369" s="76"/>
      <c r="E369" s="76"/>
      <c r="F369" s="76"/>
      <c r="G369" s="76"/>
      <c r="H369" s="76"/>
      <c r="I369" s="76"/>
      <c r="J369" s="76"/>
      <c r="K369" s="76"/>
      <c r="L369" s="76"/>
      <c r="M369" s="76"/>
      <c r="N369" s="76"/>
      <c r="O369" s="76"/>
      <c r="P369" s="76"/>
      <c r="Q369" s="76"/>
      <c r="R369" s="76"/>
      <c r="S369" s="76"/>
      <c r="T369" s="76"/>
      <c r="U369" s="76"/>
      <c r="V369" s="76"/>
      <c r="W369" s="76"/>
      <c r="X369" s="76"/>
      <c r="Y369" s="76"/>
      <c r="Z369" s="76"/>
    </row>
    <row r="370" spans="1:26" ht="14.25" customHeight="1" x14ac:dyDescent="0.3">
      <c r="A370" s="76"/>
      <c r="B370" s="76"/>
      <c r="C370" s="76"/>
      <c r="D370" s="76"/>
      <c r="E370" s="76"/>
      <c r="F370" s="76"/>
      <c r="G370" s="76"/>
      <c r="H370" s="76"/>
      <c r="I370" s="76"/>
      <c r="J370" s="76"/>
      <c r="K370" s="76"/>
      <c r="L370" s="76"/>
      <c r="M370" s="76"/>
      <c r="N370" s="76"/>
      <c r="O370" s="76"/>
      <c r="P370" s="76"/>
      <c r="Q370" s="76"/>
      <c r="R370" s="76"/>
      <c r="S370" s="76"/>
      <c r="T370" s="76"/>
      <c r="U370" s="76"/>
      <c r="V370" s="76"/>
      <c r="W370" s="76"/>
      <c r="X370" s="76"/>
      <c r="Y370" s="76"/>
      <c r="Z370" s="76"/>
    </row>
    <row r="371" spans="1:26" ht="14.25" customHeight="1" x14ac:dyDescent="0.3">
      <c r="A371" s="76"/>
      <c r="B371" s="76"/>
      <c r="C371" s="76"/>
      <c r="D371" s="76"/>
      <c r="E371" s="76"/>
      <c r="F371" s="76"/>
      <c r="G371" s="76"/>
      <c r="H371" s="76"/>
      <c r="I371" s="76"/>
      <c r="J371" s="76"/>
      <c r="K371" s="76"/>
      <c r="L371" s="76"/>
      <c r="M371" s="76"/>
      <c r="N371" s="76"/>
      <c r="O371" s="76"/>
      <c r="P371" s="76"/>
      <c r="Q371" s="76"/>
      <c r="R371" s="76"/>
      <c r="S371" s="76"/>
      <c r="T371" s="76"/>
      <c r="U371" s="76"/>
      <c r="V371" s="76"/>
      <c r="W371" s="76"/>
      <c r="X371" s="76"/>
      <c r="Y371" s="76"/>
      <c r="Z371" s="76"/>
    </row>
    <row r="372" spans="1:26" ht="14.25" customHeight="1" x14ac:dyDescent="0.3">
      <c r="A372" s="76"/>
      <c r="B372" s="76"/>
      <c r="C372" s="76"/>
      <c r="D372" s="76"/>
      <c r="E372" s="76"/>
      <c r="F372" s="76"/>
      <c r="G372" s="76"/>
      <c r="H372" s="76"/>
      <c r="I372" s="76"/>
      <c r="J372" s="76"/>
      <c r="K372" s="76"/>
      <c r="L372" s="76"/>
      <c r="M372" s="76"/>
      <c r="N372" s="76"/>
      <c r="O372" s="76"/>
      <c r="P372" s="76"/>
      <c r="Q372" s="76"/>
      <c r="R372" s="76"/>
      <c r="S372" s="76"/>
      <c r="T372" s="76"/>
      <c r="U372" s="76"/>
      <c r="V372" s="76"/>
      <c r="W372" s="76"/>
      <c r="X372" s="76"/>
      <c r="Y372" s="76"/>
      <c r="Z372" s="76"/>
    </row>
    <row r="373" spans="1:26" ht="14.25" customHeight="1" x14ac:dyDescent="0.3">
      <c r="A373" s="76"/>
      <c r="B373" s="76"/>
      <c r="C373" s="76"/>
      <c r="D373" s="76"/>
      <c r="E373" s="76"/>
      <c r="F373" s="76"/>
      <c r="G373" s="76"/>
      <c r="H373" s="76"/>
      <c r="I373" s="76"/>
      <c r="J373" s="76"/>
      <c r="K373" s="76"/>
      <c r="L373" s="76"/>
      <c r="M373" s="76"/>
      <c r="N373" s="76"/>
      <c r="O373" s="76"/>
      <c r="P373" s="76"/>
      <c r="Q373" s="76"/>
      <c r="R373" s="76"/>
      <c r="S373" s="76"/>
      <c r="T373" s="76"/>
      <c r="U373" s="76"/>
      <c r="V373" s="76"/>
      <c r="W373" s="76"/>
      <c r="X373" s="76"/>
      <c r="Y373" s="76"/>
      <c r="Z373" s="76"/>
    </row>
    <row r="374" spans="1:26" ht="14.25" customHeight="1" x14ac:dyDescent="0.3">
      <c r="A374" s="76"/>
      <c r="B374" s="76"/>
      <c r="C374" s="76"/>
      <c r="D374" s="76"/>
      <c r="E374" s="76"/>
      <c r="F374" s="76"/>
      <c r="G374" s="76"/>
      <c r="H374" s="76"/>
      <c r="I374" s="76"/>
      <c r="J374" s="76"/>
      <c r="K374" s="76"/>
      <c r="L374" s="76"/>
      <c r="M374" s="76"/>
      <c r="N374" s="76"/>
      <c r="O374" s="76"/>
      <c r="P374" s="76"/>
      <c r="Q374" s="76"/>
      <c r="R374" s="76"/>
      <c r="S374" s="76"/>
      <c r="T374" s="76"/>
      <c r="U374" s="76"/>
      <c r="V374" s="76"/>
      <c r="W374" s="76"/>
      <c r="X374" s="76"/>
      <c r="Y374" s="76"/>
      <c r="Z374" s="76"/>
    </row>
    <row r="375" spans="1:26" ht="14.25" customHeight="1" x14ac:dyDescent="0.3">
      <c r="A375" s="76"/>
      <c r="B375" s="76"/>
      <c r="C375" s="76"/>
      <c r="D375" s="76"/>
      <c r="E375" s="76"/>
      <c r="F375" s="76"/>
      <c r="G375" s="76"/>
      <c r="H375" s="76"/>
      <c r="I375" s="76"/>
      <c r="J375" s="76"/>
      <c r="K375" s="76"/>
      <c r="L375" s="76"/>
      <c r="M375" s="76"/>
      <c r="N375" s="76"/>
      <c r="O375" s="76"/>
      <c r="P375" s="76"/>
      <c r="Q375" s="76"/>
      <c r="R375" s="76"/>
      <c r="S375" s="76"/>
      <c r="T375" s="76"/>
      <c r="U375" s="76"/>
      <c r="V375" s="76"/>
      <c r="W375" s="76"/>
      <c r="X375" s="76"/>
      <c r="Y375" s="76"/>
      <c r="Z375" s="76"/>
    </row>
    <row r="376" spans="1:26" ht="14.25" customHeight="1" x14ac:dyDescent="0.3">
      <c r="A376" s="76"/>
      <c r="B376" s="76"/>
      <c r="C376" s="76"/>
      <c r="D376" s="76"/>
      <c r="E376" s="76"/>
      <c r="F376" s="76"/>
      <c r="G376" s="76"/>
      <c r="H376" s="76"/>
      <c r="I376" s="76"/>
      <c r="J376" s="76"/>
      <c r="K376" s="76"/>
      <c r="L376" s="76"/>
      <c r="M376" s="76"/>
      <c r="N376" s="76"/>
      <c r="O376" s="76"/>
      <c r="P376" s="76"/>
      <c r="Q376" s="76"/>
      <c r="R376" s="76"/>
      <c r="S376" s="76"/>
      <c r="T376" s="76"/>
      <c r="U376" s="76"/>
      <c r="V376" s="76"/>
      <c r="W376" s="76"/>
      <c r="X376" s="76"/>
      <c r="Y376" s="76"/>
      <c r="Z376" s="76"/>
    </row>
    <row r="377" spans="1:26" ht="14.25" customHeight="1" x14ac:dyDescent="0.3">
      <c r="A377" s="76"/>
      <c r="B377" s="76"/>
      <c r="C377" s="76"/>
      <c r="D377" s="76"/>
      <c r="E377" s="76"/>
      <c r="F377" s="76"/>
      <c r="G377" s="76"/>
      <c r="H377" s="76"/>
      <c r="I377" s="76"/>
      <c r="J377" s="76"/>
      <c r="K377" s="76"/>
      <c r="L377" s="76"/>
      <c r="M377" s="76"/>
      <c r="N377" s="76"/>
      <c r="O377" s="76"/>
      <c r="P377" s="76"/>
      <c r="Q377" s="76"/>
      <c r="R377" s="76"/>
      <c r="S377" s="76"/>
      <c r="T377" s="76"/>
      <c r="U377" s="76"/>
      <c r="V377" s="76"/>
      <c r="W377" s="76"/>
      <c r="X377" s="76"/>
      <c r="Y377" s="76"/>
      <c r="Z377" s="76"/>
    </row>
    <row r="378" spans="1:26" ht="14.25" customHeight="1" x14ac:dyDescent="0.3">
      <c r="A378" s="76"/>
      <c r="B378" s="76"/>
      <c r="C378" s="76"/>
      <c r="D378" s="76"/>
      <c r="E378" s="76"/>
      <c r="F378" s="76"/>
      <c r="G378" s="76"/>
      <c r="H378" s="76"/>
      <c r="I378" s="76"/>
      <c r="J378" s="76"/>
      <c r="K378" s="76"/>
      <c r="L378" s="76"/>
      <c r="M378" s="76"/>
      <c r="N378" s="76"/>
      <c r="O378" s="76"/>
      <c r="P378" s="76"/>
      <c r="Q378" s="76"/>
      <c r="R378" s="76"/>
      <c r="S378" s="76"/>
      <c r="T378" s="76"/>
      <c r="U378" s="76"/>
      <c r="V378" s="76"/>
      <c r="W378" s="76"/>
      <c r="X378" s="76"/>
      <c r="Y378" s="76"/>
      <c r="Z378" s="76"/>
    </row>
    <row r="379" spans="1:26" ht="14.25" customHeight="1" x14ac:dyDescent="0.3">
      <c r="A379" s="76"/>
      <c r="B379" s="76"/>
      <c r="C379" s="76"/>
      <c r="D379" s="76"/>
      <c r="E379" s="76"/>
      <c r="F379" s="76"/>
      <c r="G379" s="76"/>
      <c r="H379" s="76"/>
      <c r="I379" s="76"/>
      <c r="J379" s="76"/>
      <c r="K379" s="76"/>
      <c r="L379" s="76"/>
      <c r="M379" s="76"/>
      <c r="N379" s="76"/>
      <c r="O379" s="76"/>
      <c r="P379" s="76"/>
      <c r="Q379" s="76"/>
      <c r="R379" s="76"/>
      <c r="S379" s="76"/>
      <c r="T379" s="76"/>
      <c r="U379" s="76"/>
      <c r="V379" s="76"/>
      <c r="W379" s="76"/>
      <c r="X379" s="76"/>
      <c r="Y379" s="76"/>
      <c r="Z379" s="76"/>
    </row>
    <row r="380" spans="1:26" ht="14.25" customHeight="1" x14ac:dyDescent="0.3">
      <c r="A380" s="76"/>
      <c r="B380" s="76"/>
      <c r="C380" s="76"/>
      <c r="D380" s="76"/>
      <c r="E380" s="76"/>
      <c r="F380" s="76"/>
      <c r="G380" s="76"/>
      <c r="H380" s="76"/>
      <c r="I380" s="76"/>
      <c r="J380" s="76"/>
      <c r="K380" s="76"/>
      <c r="L380" s="76"/>
      <c r="M380" s="76"/>
      <c r="N380" s="76"/>
      <c r="O380" s="76"/>
      <c r="P380" s="76"/>
      <c r="Q380" s="76"/>
      <c r="R380" s="76"/>
      <c r="S380" s="76"/>
      <c r="T380" s="76"/>
      <c r="U380" s="76"/>
      <c r="V380" s="76"/>
      <c r="W380" s="76"/>
      <c r="X380" s="76"/>
      <c r="Y380" s="76"/>
      <c r="Z380" s="76"/>
    </row>
    <row r="381" spans="1:26" ht="14.25" customHeight="1" x14ac:dyDescent="0.3">
      <c r="A381" s="76"/>
      <c r="B381" s="76"/>
      <c r="C381" s="76"/>
      <c r="D381" s="76"/>
      <c r="E381" s="76"/>
      <c r="F381" s="76"/>
      <c r="G381" s="76"/>
      <c r="H381" s="76"/>
      <c r="I381" s="76"/>
      <c r="J381" s="76"/>
      <c r="K381" s="76"/>
      <c r="L381" s="76"/>
      <c r="M381" s="76"/>
      <c r="N381" s="76"/>
      <c r="O381" s="76"/>
      <c r="P381" s="76"/>
      <c r="Q381" s="76"/>
      <c r="R381" s="76"/>
      <c r="S381" s="76"/>
      <c r="T381" s="76"/>
      <c r="U381" s="76"/>
      <c r="V381" s="76"/>
      <c r="W381" s="76"/>
      <c r="X381" s="76"/>
      <c r="Y381" s="76"/>
      <c r="Z381" s="76"/>
    </row>
    <row r="382" spans="1:26" ht="14.25" customHeight="1" x14ac:dyDescent="0.3">
      <c r="A382" s="76"/>
      <c r="B382" s="76"/>
      <c r="C382" s="76"/>
      <c r="D382" s="76"/>
      <c r="E382" s="76"/>
      <c r="F382" s="76"/>
      <c r="G382" s="76"/>
      <c r="H382" s="76"/>
      <c r="I382" s="76"/>
      <c r="J382" s="76"/>
      <c r="K382" s="76"/>
      <c r="L382" s="76"/>
      <c r="M382" s="76"/>
      <c r="N382" s="76"/>
      <c r="O382" s="76"/>
      <c r="P382" s="76"/>
      <c r="Q382" s="76"/>
      <c r="R382" s="76"/>
      <c r="S382" s="76"/>
      <c r="T382" s="76"/>
      <c r="U382" s="76"/>
      <c r="V382" s="76"/>
      <c r="W382" s="76"/>
      <c r="X382" s="76"/>
      <c r="Y382" s="76"/>
      <c r="Z382" s="76"/>
    </row>
    <row r="383" spans="1:26" ht="14.25" customHeight="1" x14ac:dyDescent="0.3">
      <c r="A383" s="76"/>
      <c r="B383" s="76"/>
      <c r="C383" s="76"/>
      <c r="D383" s="76"/>
      <c r="E383" s="76"/>
      <c r="F383" s="76"/>
      <c r="G383" s="76"/>
      <c r="H383" s="76"/>
      <c r="I383" s="76"/>
      <c r="J383" s="76"/>
      <c r="K383" s="76"/>
      <c r="L383" s="76"/>
      <c r="M383" s="76"/>
      <c r="N383" s="76"/>
      <c r="O383" s="76"/>
      <c r="P383" s="76"/>
      <c r="Q383" s="76"/>
      <c r="R383" s="76"/>
      <c r="S383" s="76"/>
      <c r="T383" s="76"/>
      <c r="U383" s="76"/>
      <c r="V383" s="76"/>
      <c r="W383" s="76"/>
      <c r="X383" s="76"/>
      <c r="Y383" s="76"/>
      <c r="Z383" s="76"/>
    </row>
    <row r="384" spans="1:26" ht="14.25" customHeight="1" x14ac:dyDescent="0.3">
      <c r="A384" s="76"/>
      <c r="B384" s="76"/>
      <c r="C384" s="76"/>
      <c r="D384" s="76"/>
      <c r="E384" s="76"/>
      <c r="F384" s="76"/>
      <c r="G384" s="76"/>
      <c r="H384" s="76"/>
      <c r="I384" s="76"/>
      <c r="J384" s="76"/>
      <c r="K384" s="76"/>
      <c r="L384" s="76"/>
      <c r="M384" s="76"/>
      <c r="N384" s="76"/>
      <c r="O384" s="76"/>
      <c r="P384" s="76"/>
      <c r="Q384" s="76"/>
      <c r="R384" s="76"/>
      <c r="S384" s="76"/>
      <c r="T384" s="76"/>
      <c r="U384" s="76"/>
      <c r="V384" s="76"/>
      <c r="W384" s="76"/>
      <c r="X384" s="76"/>
      <c r="Y384" s="76"/>
      <c r="Z384" s="76"/>
    </row>
    <row r="385" spans="1:26" ht="14.25" customHeight="1" x14ac:dyDescent="0.3">
      <c r="A385" s="76"/>
      <c r="B385" s="76"/>
      <c r="C385" s="76"/>
      <c r="D385" s="76"/>
      <c r="E385" s="76"/>
      <c r="F385" s="76"/>
      <c r="G385" s="76"/>
      <c r="H385" s="76"/>
      <c r="I385" s="76"/>
      <c r="J385" s="76"/>
      <c r="K385" s="76"/>
      <c r="L385" s="76"/>
      <c r="M385" s="76"/>
      <c r="N385" s="76"/>
      <c r="O385" s="76"/>
      <c r="P385" s="76"/>
      <c r="Q385" s="76"/>
      <c r="R385" s="76"/>
      <c r="S385" s="76"/>
      <c r="T385" s="76"/>
      <c r="U385" s="76"/>
      <c r="V385" s="76"/>
      <c r="W385" s="76"/>
      <c r="X385" s="76"/>
      <c r="Y385" s="76"/>
      <c r="Z385" s="76"/>
    </row>
    <row r="386" spans="1:26" ht="14.25" customHeight="1" x14ac:dyDescent="0.3">
      <c r="A386" s="76"/>
      <c r="B386" s="76"/>
      <c r="C386" s="76"/>
      <c r="D386" s="76"/>
      <c r="E386" s="76"/>
      <c r="F386" s="76"/>
      <c r="G386" s="76"/>
      <c r="H386" s="76"/>
      <c r="I386" s="76"/>
      <c r="J386" s="76"/>
      <c r="K386" s="76"/>
      <c r="L386" s="76"/>
      <c r="M386" s="76"/>
      <c r="N386" s="76"/>
      <c r="O386" s="76"/>
      <c r="P386" s="76"/>
      <c r="Q386" s="76"/>
      <c r="R386" s="76"/>
      <c r="S386" s="76"/>
      <c r="T386" s="76"/>
      <c r="U386" s="76"/>
      <c r="V386" s="76"/>
      <c r="W386" s="76"/>
      <c r="X386" s="76"/>
      <c r="Y386" s="76"/>
      <c r="Z386" s="76"/>
    </row>
    <row r="387" spans="1:26" ht="14.25" customHeight="1" x14ac:dyDescent="0.3">
      <c r="A387" s="76"/>
      <c r="B387" s="76"/>
      <c r="C387" s="76"/>
      <c r="D387" s="76"/>
      <c r="E387" s="76"/>
      <c r="F387" s="76"/>
      <c r="G387" s="76"/>
      <c r="H387" s="76"/>
      <c r="I387" s="76"/>
      <c r="J387" s="76"/>
      <c r="K387" s="76"/>
      <c r="L387" s="76"/>
      <c r="M387" s="76"/>
      <c r="N387" s="76"/>
      <c r="O387" s="76"/>
      <c r="P387" s="76"/>
      <c r="Q387" s="76"/>
      <c r="R387" s="76"/>
      <c r="S387" s="76"/>
      <c r="T387" s="76"/>
      <c r="U387" s="76"/>
      <c r="V387" s="76"/>
      <c r="W387" s="76"/>
      <c r="X387" s="76"/>
      <c r="Y387" s="76"/>
      <c r="Z387" s="76"/>
    </row>
    <row r="388" spans="1:26" ht="14.25" customHeight="1" x14ac:dyDescent="0.3">
      <c r="A388" s="76"/>
      <c r="B388" s="76"/>
      <c r="C388" s="76"/>
      <c r="D388" s="76"/>
      <c r="E388" s="76"/>
      <c r="F388" s="76"/>
      <c r="G388" s="76"/>
      <c r="H388" s="76"/>
      <c r="I388" s="76"/>
      <c r="J388" s="76"/>
      <c r="K388" s="76"/>
      <c r="L388" s="76"/>
      <c r="M388" s="76"/>
      <c r="N388" s="76"/>
      <c r="O388" s="76"/>
      <c r="P388" s="76"/>
      <c r="Q388" s="76"/>
      <c r="R388" s="76"/>
      <c r="S388" s="76"/>
      <c r="T388" s="76"/>
      <c r="U388" s="76"/>
      <c r="V388" s="76"/>
      <c r="W388" s="76"/>
      <c r="X388" s="76"/>
      <c r="Y388" s="76"/>
      <c r="Z388" s="76"/>
    </row>
    <row r="389" spans="1:26" ht="14.25" customHeight="1" x14ac:dyDescent="0.3">
      <c r="A389" s="76"/>
      <c r="B389" s="76"/>
      <c r="C389" s="76"/>
      <c r="D389" s="76"/>
      <c r="E389" s="76"/>
      <c r="F389" s="76"/>
      <c r="G389" s="76"/>
      <c r="H389" s="76"/>
      <c r="I389" s="76"/>
      <c r="J389" s="76"/>
      <c r="K389" s="76"/>
      <c r="L389" s="76"/>
      <c r="M389" s="76"/>
      <c r="N389" s="76"/>
      <c r="O389" s="76"/>
      <c r="P389" s="76"/>
      <c r="Q389" s="76"/>
      <c r="R389" s="76"/>
      <c r="S389" s="76"/>
      <c r="T389" s="76"/>
      <c r="U389" s="76"/>
      <c r="V389" s="76"/>
      <c r="W389" s="76"/>
      <c r="X389" s="76"/>
      <c r="Y389" s="76"/>
      <c r="Z389" s="76"/>
    </row>
    <row r="390" spans="1:26" ht="14.25" customHeight="1" x14ac:dyDescent="0.3">
      <c r="A390" s="76"/>
      <c r="B390" s="76"/>
      <c r="C390" s="76"/>
      <c r="D390" s="76"/>
      <c r="E390" s="76"/>
      <c r="F390" s="76"/>
      <c r="G390" s="76"/>
      <c r="H390" s="76"/>
      <c r="I390" s="76"/>
      <c r="J390" s="76"/>
      <c r="K390" s="76"/>
      <c r="L390" s="76"/>
      <c r="M390" s="76"/>
      <c r="N390" s="76"/>
      <c r="O390" s="76"/>
      <c r="P390" s="76"/>
      <c r="Q390" s="76"/>
      <c r="R390" s="76"/>
      <c r="S390" s="76"/>
      <c r="T390" s="76"/>
      <c r="U390" s="76"/>
      <c r="V390" s="76"/>
      <c r="W390" s="76"/>
      <c r="X390" s="76"/>
      <c r="Y390" s="76"/>
      <c r="Z390" s="76"/>
    </row>
    <row r="391" spans="1:26" ht="14.25" customHeight="1" x14ac:dyDescent="0.3">
      <c r="A391" s="76"/>
      <c r="B391" s="76"/>
      <c r="C391" s="76"/>
      <c r="D391" s="76"/>
      <c r="E391" s="76"/>
      <c r="F391" s="76"/>
      <c r="G391" s="76"/>
      <c r="H391" s="76"/>
      <c r="I391" s="76"/>
      <c r="J391" s="76"/>
      <c r="K391" s="76"/>
      <c r="L391" s="76"/>
      <c r="M391" s="76"/>
      <c r="N391" s="76"/>
      <c r="O391" s="76"/>
      <c r="P391" s="76"/>
      <c r="Q391" s="76"/>
      <c r="R391" s="76"/>
      <c r="S391" s="76"/>
      <c r="T391" s="76"/>
      <c r="U391" s="76"/>
      <c r="V391" s="76"/>
      <c r="W391" s="76"/>
      <c r="X391" s="76"/>
      <c r="Y391" s="76"/>
      <c r="Z391" s="76"/>
    </row>
    <row r="392" spans="1:26" ht="14.25" customHeight="1" x14ac:dyDescent="0.3">
      <c r="A392" s="76"/>
      <c r="B392" s="76"/>
      <c r="C392" s="76"/>
      <c r="D392" s="76"/>
      <c r="E392" s="76"/>
      <c r="F392" s="76"/>
      <c r="G392" s="76"/>
      <c r="H392" s="76"/>
      <c r="I392" s="76"/>
      <c r="J392" s="76"/>
      <c r="K392" s="76"/>
      <c r="L392" s="76"/>
      <c r="M392" s="76"/>
      <c r="N392" s="76"/>
      <c r="O392" s="76"/>
      <c r="P392" s="76"/>
      <c r="Q392" s="76"/>
      <c r="R392" s="76"/>
      <c r="S392" s="76"/>
      <c r="T392" s="76"/>
      <c r="U392" s="76"/>
      <c r="V392" s="76"/>
      <c r="W392" s="76"/>
      <c r="X392" s="76"/>
      <c r="Y392" s="76"/>
      <c r="Z392" s="76"/>
    </row>
    <row r="393" spans="1:26" ht="14.25" customHeight="1" x14ac:dyDescent="0.3">
      <c r="A393" s="76"/>
      <c r="B393" s="76"/>
      <c r="C393" s="76"/>
      <c r="D393" s="76"/>
      <c r="E393" s="76"/>
      <c r="F393" s="76"/>
      <c r="G393" s="76"/>
      <c r="H393" s="76"/>
      <c r="I393" s="76"/>
      <c r="J393" s="76"/>
      <c r="K393" s="76"/>
      <c r="L393" s="76"/>
      <c r="M393" s="76"/>
      <c r="N393" s="76"/>
      <c r="O393" s="76"/>
      <c r="P393" s="76"/>
      <c r="Q393" s="76"/>
      <c r="R393" s="76"/>
      <c r="S393" s="76"/>
      <c r="T393" s="76"/>
      <c r="U393" s="76"/>
      <c r="V393" s="76"/>
      <c r="W393" s="76"/>
      <c r="X393" s="76"/>
      <c r="Y393" s="76"/>
      <c r="Z393" s="76"/>
    </row>
    <row r="394" spans="1:26" ht="14.25" customHeight="1" x14ac:dyDescent="0.3">
      <c r="A394" s="76"/>
      <c r="B394" s="76"/>
      <c r="C394" s="76"/>
      <c r="D394" s="76"/>
      <c r="E394" s="76"/>
      <c r="F394" s="76"/>
      <c r="G394" s="76"/>
      <c r="H394" s="76"/>
      <c r="I394" s="76"/>
      <c r="J394" s="76"/>
      <c r="K394" s="76"/>
      <c r="L394" s="76"/>
      <c r="M394" s="76"/>
      <c r="N394" s="76"/>
      <c r="O394" s="76"/>
      <c r="P394" s="76"/>
      <c r="Q394" s="76"/>
      <c r="R394" s="76"/>
      <c r="S394" s="76"/>
      <c r="T394" s="76"/>
      <c r="U394" s="76"/>
      <c r="V394" s="76"/>
      <c r="W394" s="76"/>
      <c r="X394" s="76"/>
      <c r="Y394" s="76"/>
      <c r="Z394" s="76"/>
    </row>
    <row r="395" spans="1:26" ht="14.25" customHeight="1" x14ac:dyDescent="0.3">
      <c r="A395" s="76"/>
      <c r="B395" s="76"/>
      <c r="C395" s="76"/>
      <c r="D395" s="76"/>
      <c r="E395" s="76"/>
      <c r="F395" s="76"/>
      <c r="G395" s="76"/>
      <c r="H395" s="76"/>
      <c r="I395" s="76"/>
      <c r="J395" s="76"/>
      <c r="K395" s="76"/>
      <c r="L395" s="76"/>
      <c r="M395" s="76"/>
      <c r="N395" s="76"/>
      <c r="O395" s="76"/>
      <c r="P395" s="76"/>
      <c r="Q395" s="76"/>
      <c r="R395" s="76"/>
      <c r="S395" s="76"/>
      <c r="T395" s="76"/>
      <c r="U395" s="76"/>
      <c r="V395" s="76"/>
      <c r="W395" s="76"/>
      <c r="X395" s="76"/>
      <c r="Y395" s="76"/>
      <c r="Z395" s="76"/>
    </row>
    <row r="396" spans="1:26" ht="14.25" customHeight="1" x14ac:dyDescent="0.3">
      <c r="A396" s="76"/>
      <c r="B396" s="76"/>
      <c r="C396" s="76"/>
      <c r="D396" s="76"/>
      <c r="E396" s="76"/>
      <c r="F396" s="76"/>
      <c r="G396" s="76"/>
      <c r="H396" s="76"/>
      <c r="I396" s="76"/>
      <c r="J396" s="76"/>
      <c r="K396" s="76"/>
      <c r="L396" s="76"/>
      <c r="M396" s="76"/>
      <c r="N396" s="76"/>
      <c r="O396" s="76"/>
      <c r="P396" s="76"/>
      <c r="Q396" s="76"/>
      <c r="R396" s="76"/>
      <c r="S396" s="76"/>
      <c r="T396" s="76"/>
      <c r="U396" s="76"/>
      <c r="V396" s="76"/>
      <c r="W396" s="76"/>
      <c r="X396" s="76"/>
      <c r="Y396" s="76"/>
      <c r="Z396" s="76"/>
    </row>
    <row r="397" spans="1:26" ht="14.25" customHeight="1" x14ac:dyDescent="0.3">
      <c r="A397" s="76"/>
      <c r="B397" s="76"/>
      <c r="C397" s="76"/>
      <c r="D397" s="76"/>
      <c r="E397" s="76"/>
      <c r="F397" s="76"/>
      <c r="G397" s="76"/>
      <c r="H397" s="76"/>
      <c r="I397" s="76"/>
      <c r="J397" s="76"/>
      <c r="K397" s="76"/>
      <c r="L397" s="76"/>
      <c r="M397" s="76"/>
      <c r="N397" s="76"/>
      <c r="O397" s="76"/>
      <c r="P397" s="76"/>
      <c r="Q397" s="76"/>
      <c r="R397" s="76"/>
      <c r="S397" s="76"/>
      <c r="T397" s="76"/>
      <c r="U397" s="76"/>
      <c r="V397" s="76"/>
      <c r="W397" s="76"/>
      <c r="X397" s="76"/>
      <c r="Y397" s="76"/>
      <c r="Z397" s="76"/>
    </row>
    <row r="398" spans="1:26" ht="14.25" customHeight="1" x14ac:dyDescent="0.3">
      <c r="A398" s="76"/>
      <c r="B398" s="76"/>
      <c r="C398" s="76"/>
      <c r="D398" s="76"/>
      <c r="E398" s="76"/>
      <c r="F398" s="76"/>
      <c r="G398" s="76"/>
      <c r="H398" s="76"/>
      <c r="I398" s="76"/>
      <c r="J398" s="76"/>
      <c r="K398" s="76"/>
      <c r="L398" s="76"/>
      <c r="M398" s="76"/>
      <c r="N398" s="76"/>
      <c r="O398" s="76"/>
      <c r="P398" s="76"/>
      <c r="Q398" s="76"/>
      <c r="R398" s="76"/>
      <c r="S398" s="76"/>
      <c r="T398" s="76"/>
      <c r="U398" s="76"/>
      <c r="V398" s="76"/>
      <c r="W398" s="76"/>
      <c r="X398" s="76"/>
      <c r="Y398" s="76"/>
      <c r="Z398" s="76"/>
    </row>
    <row r="399" spans="1:26" ht="14.25" customHeight="1" x14ac:dyDescent="0.3">
      <c r="A399" s="76"/>
      <c r="B399" s="76"/>
      <c r="C399" s="76"/>
      <c r="D399" s="76"/>
      <c r="E399" s="76"/>
      <c r="F399" s="76"/>
      <c r="G399" s="76"/>
      <c r="H399" s="76"/>
      <c r="I399" s="76"/>
      <c r="J399" s="76"/>
      <c r="K399" s="76"/>
      <c r="L399" s="76"/>
      <c r="M399" s="76"/>
      <c r="N399" s="76"/>
      <c r="O399" s="76"/>
      <c r="P399" s="76"/>
      <c r="Q399" s="76"/>
      <c r="R399" s="76"/>
      <c r="S399" s="76"/>
      <c r="T399" s="76"/>
      <c r="U399" s="76"/>
      <c r="V399" s="76"/>
      <c r="W399" s="76"/>
      <c r="X399" s="76"/>
      <c r="Y399" s="76"/>
      <c r="Z399" s="76"/>
    </row>
    <row r="400" spans="1:26" ht="14.25" customHeight="1" x14ac:dyDescent="0.3">
      <c r="A400" s="76"/>
      <c r="B400" s="76"/>
      <c r="C400" s="76"/>
      <c r="D400" s="76"/>
      <c r="E400" s="76"/>
      <c r="F400" s="76"/>
      <c r="G400" s="76"/>
      <c r="H400" s="76"/>
      <c r="I400" s="76"/>
      <c r="J400" s="76"/>
      <c r="K400" s="76"/>
      <c r="L400" s="76"/>
      <c r="M400" s="76"/>
      <c r="N400" s="76"/>
      <c r="O400" s="76"/>
      <c r="P400" s="76"/>
      <c r="Q400" s="76"/>
      <c r="R400" s="76"/>
      <c r="S400" s="76"/>
      <c r="T400" s="76"/>
      <c r="U400" s="76"/>
      <c r="V400" s="76"/>
      <c r="W400" s="76"/>
      <c r="X400" s="76"/>
      <c r="Y400" s="76"/>
      <c r="Z400" s="76"/>
    </row>
    <row r="401" spans="1:26" ht="14.25" customHeight="1" x14ac:dyDescent="0.3">
      <c r="A401" s="76"/>
      <c r="B401" s="76"/>
      <c r="C401" s="76"/>
      <c r="D401" s="76"/>
      <c r="E401" s="76"/>
      <c r="F401" s="76"/>
      <c r="G401" s="76"/>
      <c r="H401" s="76"/>
      <c r="I401" s="76"/>
      <c r="J401" s="76"/>
      <c r="K401" s="76"/>
      <c r="L401" s="76"/>
      <c r="M401" s="76"/>
      <c r="N401" s="76"/>
      <c r="O401" s="76"/>
      <c r="P401" s="76"/>
      <c r="Q401" s="76"/>
      <c r="R401" s="76"/>
      <c r="S401" s="76"/>
      <c r="T401" s="76"/>
      <c r="U401" s="76"/>
      <c r="V401" s="76"/>
      <c r="W401" s="76"/>
      <c r="X401" s="76"/>
      <c r="Y401" s="76"/>
      <c r="Z401" s="76"/>
    </row>
    <row r="402" spans="1:26" ht="14.25" customHeight="1" x14ac:dyDescent="0.3">
      <c r="A402" s="76"/>
      <c r="B402" s="76"/>
      <c r="C402" s="76"/>
      <c r="D402" s="76"/>
      <c r="E402" s="76"/>
      <c r="F402" s="76"/>
      <c r="G402" s="76"/>
      <c r="H402" s="76"/>
      <c r="I402" s="76"/>
      <c r="J402" s="76"/>
      <c r="K402" s="76"/>
      <c r="L402" s="76"/>
      <c r="M402" s="76"/>
      <c r="N402" s="76"/>
      <c r="O402" s="76"/>
      <c r="P402" s="76"/>
      <c r="Q402" s="76"/>
      <c r="R402" s="76"/>
      <c r="S402" s="76"/>
      <c r="T402" s="76"/>
      <c r="U402" s="76"/>
      <c r="V402" s="76"/>
      <c r="W402" s="76"/>
      <c r="X402" s="76"/>
      <c r="Y402" s="76"/>
      <c r="Z402" s="76"/>
    </row>
    <row r="403" spans="1:26" ht="14.25" customHeight="1" x14ac:dyDescent="0.3">
      <c r="A403" s="76"/>
      <c r="B403" s="76"/>
      <c r="C403" s="76"/>
      <c r="D403" s="76"/>
      <c r="E403" s="76"/>
      <c r="F403" s="76"/>
      <c r="G403" s="76"/>
      <c r="H403" s="76"/>
      <c r="I403" s="76"/>
      <c r="J403" s="76"/>
      <c r="K403" s="76"/>
      <c r="L403" s="76"/>
      <c r="M403" s="76"/>
      <c r="N403" s="76"/>
      <c r="O403" s="76"/>
      <c r="P403" s="76"/>
      <c r="Q403" s="76"/>
      <c r="R403" s="76"/>
      <c r="S403" s="76"/>
      <c r="T403" s="76"/>
      <c r="U403" s="76"/>
      <c r="V403" s="76"/>
      <c r="W403" s="76"/>
      <c r="X403" s="76"/>
      <c r="Y403" s="76"/>
      <c r="Z403" s="76"/>
    </row>
    <row r="404" spans="1:26" ht="14.25" customHeight="1" x14ac:dyDescent="0.3">
      <c r="A404" s="76"/>
      <c r="B404" s="76"/>
      <c r="C404" s="76"/>
      <c r="D404" s="76"/>
      <c r="E404" s="76"/>
      <c r="F404" s="76"/>
      <c r="G404" s="76"/>
      <c r="H404" s="76"/>
      <c r="I404" s="76"/>
      <c r="J404" s="76"/>
      <c r="K404" s="76"/>
      <c r="L404" s="76"/>
      <c r="M404" s="76"/>
      <c r="N404" s="76"/>
      <c r="O404" s="76"/>
      <c r="P404" s="76"/>
      <c r="Q404" s="76"/>
      <c r="R404" s="76"/>
      <c r="S404" s="76"/>
      <c r="T404" s="76"/>
      <c r="U404" s="76"/>
      <c r="V404" s="76"/>
      <c r="W404" s="76"/>
      <c r="X404" s="76"/>
      <c r="Y404" s="76"/>
      <c r="Z404" s="76"/>
    </row>
    <row r="405" spans="1:26" ht="14.25" customHeight="1" x14ac:dyDescent="0.3">
      <c r="A405" s="76"/>
      <c r="B405" s="76"/>
      <c r="C405" s="76"/>
      <c r="D405" s="76"/>
      <c r="E405" s="76"/>
      <c r="F405" s="76"/>
      <c r="G405" s="76"/>
      <c r="H405" s="76"/>
      <c r="I405" s="76"/>
      <c r="J405" s="76"/>
      <c r="K405" s="76"/>
      <c r="L405" s="76"/>
      <c r="M405" s="76"/>
      <c r="N405" s="76"/>
      <c r="O405" s="76"/>
      <c r="P405" s="76"/>
      <c r="Q405" s="76"/>
      <c r="R405" s="76"/>
      <c r="S405" s="76"/>
      <c r="T405" s="76"/>
      <c r="U405" s="76"/>
      <c r="V405" s="76"/>
      <c r="W405" s="76"/>
      <c r="X405" s="76"/>
      <c r="Y405" s="76"/>
      <c r="Z405" s="76"/>
    </row>
    <row r="406" spans="1:26" ht="14.25" customHeight="1" x14ac:dyDescent="0.3">
      <c r="A406" s="76"/>
      <c r="B406" s="76"/>
      <c r="C406" s="76"/>
      <c r="D406" s="76"/>
      <c r="E406" s="76"/>
      <c r="F406" s="76"/>
      <c r="G406" s="76"/>
      <c r="H406" s="76"/>
      <c r="I406" s="76"/>
      <c r="J406" s="76"/>
      <c r="K406" s="76"/>
      <c r="L406" s="76"/>
      <c r="M406" s="76"/>
      <c r="N406" s="76"/>
      <c r="O406" s="76"/>
      <c r="P406" s="76"/>
      <c r="Q406" s="76"/>
      <c r="R406" s="76"/>
      <c r="S406" s="76"/>
      <c r="T406" s="76"/>
      <c r="U406" s="76"/>
      <c r="V406" s="76"/>
      <c r="W406" s="76"/>
      <c r="X406" s="76"/>
      <c r="Y406" s="76"/>
      <c r="Z406" s="76"/>
    </row>
    <row r="407" spans="1:26" ht="14.25" customHeight="1" x14ac:dyDescent="0.3">
      <c r="A407" s="76"/>
      <c r="B407" s="76"/>
      <c r="C407" s="76"/>
      <c r="D407" s="76"/>
      <c r="E407" s="76"/>
      <c r="F407" s="76"/>
      <c r="G407" s="76"/>
      <c r="H407" s="76"/>
      <c r="I407" s="76"/>
      <c r="J407" s="76"/>
      <c r="K407" s="76"/>
      <c r="L407" s="76"/>
      <c r="M407" s="76"/>
      <c r="N407" s="76"/>
      <c r="O407" s="76"/>
      <c r="P407" s="76"/>
      <c r="Q407" s="76"/>
      <c r="R407" s="76"/>
      <c r="S407" s="76"/>
      <c r="T407" s="76"/>
      <c r="U407" s="76"/>
      <c r="V407" s="76"/>
      <c r="W407" s="76"/>
      <c r="X407" s="76"/>
      <c r="Y407" s="76"/>
      <c r="Z407" s="76"/>
    </row>
    <row r="408" spans="1:26" ht="14.25" customHeight="1" x14ac:dyDescent="0.3">
      <c r="A408" s="76"/>
      <c r="B408" s="76"/>
      <c r="C408" s="76"/>
      <c r="D408" s="76"/>
      <c r="E408" s="76"/>
      <c r="F408" s="76"/>
      <c r="G408" s="76"/>
      <c r="H408" s="76"/>
      <c r="I408" s="76"/>
      <c r="J408" s="76"/>
      <c r="K408" s="76"/>
      <c r="L408" s="76"/>
      <c r="M408" s="76"/>
      <c r="N408" s="76"/>
      <c r="O408" s="76"/>
      <c r="P408" s="76"/>
      <c r="Q408" s="76"/>
      <c r="R408" s="76"/>
      <c r="S408" s="76"/>
      <c r="T408" s="76"/>
      <c r="U408" s="76"/>
      <c r="V408" s="76"/>
      <c r="W408" s="76"/>
      <c r="X408" s="76"/>
      <c r="Y408" s="76"/>
      <c r="Z408" s="76"/>
    </row>
    <row r="409" spans="1:26" ht="14.25" customHeight="1" x14ac:dyDescent="0.3">
      <c r="A409" s="76"/>
      <c r="B409" s="76"/>
      <c r="C409" s="76"/>
      <c r="D409" s="76"/>
      <c r="E409" s="76"/>
      <c r="F409" s="76"/>
      <c r="G409" s="76"/>
      <c r="H409" s="76"/>
      <c r="I409" s="76"/>
      <c r="J409" s="76"/>
      <c r="K409" s="76"/>
      <c r="L409" s="76"/>
      <c r="M409" s="76"/>
      <c r="N409" s="76"/>
      <c r="O409" s="76"/>
      <c r="P409" s="76"/>
      <c r="Q409" s="76"/>
      <c r="R409" s="76"/>
      <c r="S409" s="76"/>
      <c r="T409" s="76"/>
      <c r="U409" s="76"/>
      <c r="V409" s="76"/>
      <c r="W409" s="76"/>
      <c r="X409" s="76"/>
      <c r="Y409" s="76"/>
      <c r="Z409" s="76"/>
    </row>
    <row r="410" spans="1:26" ht="14.25" customHeight="1" x14ac:dyDescent="0.3">
      <c r="A410" s="76"/>
      <c r="B410" s="76"/>
      <c r="C410" s="76"/>
      <c r="D410" s="76"/>
      <c r="E410" s="76"/>
      <c r="F410" s="76"/>
      <c r="G410" s="76"/>
      <c r="H410" s="76"/>
      <c r="I410" s="76"/>
      <c r="J410" s="76"/>
      <c r="K410" s="76"/>
      <c r="L410" s="76"/>
      <c r="M410" s="76"/>
      <c r="N410" s="76"/>
      <c r="O410" s="76"/>
      <c r="P410" s="76"/>
      <c r="Q410" s="76"/>
      <c r="R410" s="76"/>
      <c r="S410" s="76"/>
      <c r="T410" s="76"/>
      <c r="U410" s="76"/>
      <c r="V410" s="76"/>
      <c r="W410" s="76"/>
      <c r="X410" s="76"/>
      <c r="Y410" s="76"/>
      <c r="Z410" s="76"/>
    </row>
    <row r="411" spans="1:26" ht="14.25" customHeight="1" x14ac:dyDescent="0.3">
      <c r="A411" s="76"/>
      <c r="B411" s="76"/>
      <c r="C411" s="76"/>
      <c r="D411" s="76"/>
      <c r="E411" s="76"/>
      <c r="F411" s="76"/>
      <c r="G411" s="76"/>
      <c r="H411" s="76"/>
      <c r="I411" s="76"/>
      <c r="J411" s="76"/>
      <c r="K411" s="76"/>
      <c r="L411" s="76"/>
      <c r="M411" s="76"/>
      <c r="N411" s="76"/>
      <c r="O411" s="76"/>
      <c r="P411" s="76"/>
      <c r="Q411" s="76"/>
      <c r="R411" s="76"/>
      <c r="S411" s="76"/>
      <c r="T411" s="76"/>
      <c r="U411" s="76"/>
      <c r="V411" s="76"/>
      <c r="W411" s="76"/>
      <c r="X411" s="76"/>
      <c r="Y411" s="76"/>
      <c r="Z411" s="76"/>
    </row>
    <row r="412" spans="1:26" ht="14.25" customHeight="1" x14ac:dyDescent="0.3">
      <c r="A412" s="76"/>
      <c r="B412" s="76"/>
      <c r="C412" s="76"/>
      <c r="D412" s="76"/>
      <c r="E412" s="76"/>
      <c r="F412" s="76"/>
      <c r="G412" s="76"/>
      <c r="H412" s="76"/>
      <c r="I412" s="76"/>
      <c r="J412" s="76"/>
      <c r="K412" s="76"/>
      <c r="L412" s="76"/>
      <c r="M412" s="76"/>
      <c r="N412" s="76"/>
      <c r="O412" s="76"/>
      <c r="P412" s="76"/>
      <c r="Q412" s="76"/>
      <c r="R412" s="76"/>
      <c r="S412" s="76"/>
      <c r="T412" s="76"/>
      <c r="U412" s="76"/>
      <c r="V412" s="76"/>
      <c r="W412" s="76"/>
      <c r="X412" s="76"/>
      <c r="Y412" s="76"/>
      <c r="Z412" s="76"/>
    </row>
    <row r="413" spans="1:26" ht="14.25" customHeight="1" x14ac:dyDescent="0.3">
      <c r="A413" s="76"/>
      <c r="B413" s="76"/>
      <c r="C413" s="76"/>
      <c r="D413" s="76"/>
      <c r="E413" s="76"/>
      <c r="F413" s="76"/>
      <c r="G413" s="76"/>
      <c r="H413" s="76"/>
      <c r="I413" s="76"/>
      <c r="J413" s="76"/>
      <c r="K413" s="76"/>
      <c r="L413" s="76"/>
      <c r="M413" s="76"/>
      <c r="N413" s="76"/>
      <c r="O413" s="76"/>
      <c r="P413" s="76"/>
      <c r="Q413" s="76"/>
      <c r="R413" s="76"/>
      <c r="S413" s="76"/>
      <c r="T413" s="76"/>
      <c r="U413" s="76"/>
      <c r="V413" s="76"/>
      <c r="W413" s="76"/>
      <c r="X413" s="76"/>
      <c r="Y413" s="76"/>
      <c r="Z413" s="76"/>
    </row>
    <row r="414" spans="1:26" ht="14.25" customHeight="1" x14ac:dyDescent="0.3">
      <c r="A414" s="76"/>
      <c r="B414" s="76"/>
      <c r="C414" s="76"/>
      <c r="D414" s="76"/>
      <c r="E414" s="76"/>
      <c r="F414" s="76"/>
      <c r="G414" s="76"/>
      <c r="H414" s="76"/>
      <c r="I414" s="76"/>
      <c r="J414" s="76"/>
      <c r="K414" s="76"/>
      <c r="L414" s="76"/>
      <c r="M414" s="76"/>
      <c r="N414" s="76"/>
      <c r="O414" s="76"/>
      <c r="P414" s="76"/>
      <c r="Q414" s="76"/>
      <c r="R414" s="76"/>
      <c r="S414" s="76"/>
      <c r="T414" s="76"/>
      <c r="U414" s="76"/>
      <c r="V414" s="76"/>
      <c r="W414" s="76"/>
      <c r="X414" s="76"/>
      <c r="Y414" s="76"/>
      <c r="Z414" s="76"/>
    </row>
    <row r="415" spans="1:26" ht="14.25" customHeight="1" x14ac:dyDescent="0.3">
      <c r="A415" s="76"/>
      <c r="B415" s="76"/>
      <c r="C415" s="76"/>
      <c r="D415" s="76"/>
      <c r="E415" s="76"/>
      <c r="F415" s="76"/>
      <c r="G415" s="76"/>
      <c r="H415" s="76"/>
      <c r="I415" s="76"/>
      <c r="J415" s="76"/>
      <c r="K415" s="76"/>
      <c r="L415" s="76"/>
      <c r="M415" s="76"/>
      <c r="N415" s="76"/>
      <c r="O415" s="76"/>
      <c r="P415" s="76"/>
      <c r="Q415" s="76"/>
      <c r="R415" s="76"/>
      <c r="S415" s="76"/>
      <c r="T415" s="76"/>
      <c r="U415" s="76"/>
      <c r="V415" s="76"/>
      <c r="W415" s="76"/>
      <c r="X415" s="76"/>
      <c r="Y415" s="76"/>
      <c r="Z415" s="76"/>
    </row>
    <row r="416" spans="1:26" ht="14.25" customHeight="1" x14ac:dyDescent="0.3">
      <c r="A416" s="76"/>
      <c r="B416" s="76"/>
      <c r="C416" s="76"/>
      <c r="D416" s="76"/>
      <c r="E416" s="76"/>
      <c r="F416" s="76"/>
      <c r="G416" s="76"/>
      <c r="H416" s="76"/>
      <c r="I416" s="76"/>
      <c r="J416" s="76"/>
      <c r="K416" s="76"/>
      <c r="L416" s="76"/>
      <c r="M416" s="76"/>
      <c r="N416" s="76"/>
      <c r="O416" s="76"/>
      <c r="P416" s="76"/>
      <c r="Q416" s="76"/>
      <c r="R416" s="76"/>
      <c r="S416" s="76"/>
      <c r="T416" s="76"/>
      <c r="U416" s="76"/>
      <c r="V416" s="76"/>
      <c r="W416" s="76"/>
      <c r="X416" s="76"/>
      <c r="Y416" s="76"/>
      <c r="Z416" s="76"/>
    </row>
    <row r="417" spans="1:26" ht="14.25" customHeight="1" x14ac:dyDescent="0.3">
      <c r="A417" s="76"/>
      <c r="B417" s="76"/>
      <c r="C417" s="76"/>
      <c r="D417" s="76"/>
      <c r="E417" s="76"/>
      <c r="F417" s="76"/>
      <c r="G417" s="76"/>
      <c r="H417" s="76"/>
      <c r="I417" s="76"/>
      <c r="J417" s="76"/>
      <c r="K417" s="76"/>
      <c r="L417" s="76"/>
      <c r="M417" s="76"/>
      <c r="N417" s="76"/>
      <c r="O417" s="76"/>
      <c r="P417" s="76"/>
      <c r="Q417" s="76"/>
      <c r="R417" s="76"/>
      <c r="S417" s="76"/>
      <c r="T417" s="76"/>
      <c r="U417" s="76"/>
      <c r="V417" s="76"/>
      <c r="W417" s="76"/>
      <c r="X417" s="76"/>
      <c r="Y417" s="76"/>
      <c r="Z417" s="76"/>
    </row>
    <row r="418" spans="1:26" ht="14.25" customHeight="1" x14ac:dyDescent="0.3">
      <c r="A418" s="76"/>
      <c r="B418" s="76"/>
      <c r="C418" s="76"/>
      <c r="D418" s="76"/>
      <c r="E418" s="76"/>
      <c r="F418" s="76"/>
      <c r="G418" s="76"/>
      <c r="H418" s="76"/>
      <c r="I418" s="76"/>
      <c r="J418" s="76"/>
      <c r="K418" s="76"/>
      <c r="L418" s="76"/>
      <c r="M418" s="76"/>
      <c r="N418" s="76"/>
      <c r="O418" s="76"/>
      <c r="P418" s="76"/>
      <c r="Q418" s="76"/>
      <c r="R418" s="76"/>
      <c r="S418" s="76"/>
      <c r="T418" s="76"/>
      <c r="U418" s="76"/>
      <c r="V418" s="76"/>
      <c r="W418" s="76"/>
      <c r="X418" s="76"/>
      <c r="Y418" s="76"/>
      <c r="Z418" s="76"/>
    </row>
    <row r="419" spans="1:26" ht="14.25" customHeight="1" x14ac:dyDescent="0.3">
      <c r="A419" s="76"/>
      <c r="B419" s="76"/>
      <c r="C419" s="76"/>
      <c r="D419" s="76"/>
      <c r="E419" s="76"/>
      <c r="F419" s="76"/>
      <c r="G419" s="76"/>
      <c r="H419" s="76"/>
      <c r="I419" s="76"/>
      <c r="J419" s="76"/>
      <c r="K419" s="76"/>
      <c r="L419" s="76"/>
      <c r="M419" s="76"/>
      <c r="N419" s="76"/>
      <c r="O419" s="76"/>
      <c r="P419" s="76"/>
      <c r="Q419" s="76"/>
      <c r="R419" s="76"/>
      <c r="S419" s="76"/>
      <c r="T419" s="76"/>
      <c r="U419" s="76"/>
      <c r="V419" s="76"/>
      <c r="W419" s="76"/>
      <c r="X419" s="76"/>
      <c r="Y419" s="76"/>
      <c r="Z419" s="76"/>
    </row>
    <row r="420" spans="1:26" ht="14.25" customHeight="1" x14ac:dyDescent="0.3">
      <c r="A420" s="76"/>
      <c r="B420" s="76"/>
      <c r="C420" s="76"/>
      <c r="D420" s="76"/>
      <c r="E420" s="76"/>
      <c r="F420" s="76"/>
      <c r="G420" s="76"/>
      <c r="H420" s="76"/>
      <c r="I420" s="76"/>
      <c r="J420" s="76"/>
      <c r="K420" s="76"/>
      <c r="L420" s="76"/>
      <c r="M420" s="76"/>
      <c r="N420" s="76"/>
      <c r="O420" s="76"/>
      <c r="P420" s="76"/>
      <c r="Q420" s="76"/>
      <c r="R420" s="76"/>
      <c r="S420" s="76"/>
      <c r="T420" s="76"/>
      <c r="U420" s="76"/>
      <c r="V420" s="76"/>
      <c r="W420" s="76"/>
      <c r="X420" s="76"/>
      <c r="Y420" s="76"/>
      <c r="Z420" s="76"/>
    </row>
    <row r="421" spans="1:26" ht="14.25" customHeight="1" x14ac:dyDescent="0.3">
      <c r="A421" s="76"/>
      <c r="B421" s="76"/>
      <c r="C421" s="76"/>
      <c r="D421" s="76"/>
      <c r="E421" s="76"/>
      <c r="F421" s="76"/>
      <c r="G421" s="76"/>
      <c r="H421" s="76"/>
      <c r="I421" s="76"/>
      <c r="J421" s="76"/>
      <c r="K421" s="76"/>
      <c r="L421" s="76"/>
      <c r="M421" s="76"/>
      <c r="N421" s="76"/>
      <c r="O421" s="76"/>
      <c r="P421" s="76"/>
      <c r="Q421" s="76"/>
      <c r="R421" s="76"/>
      <c r="S421" s="76"/>
      <c r="T421" s="76"/>
      <c r="U421" s="76"/>
      <c r="V421" s="76"/>
      <c r="W421" s="76"/>
      <c r="X421" s="76"/>
      <c r="Y421" s="76"/>
      <c r="Z421" s="76"/>
    </row>
    <row r="422" spans="1:26" ht="14.25" customHeight="1" x14ac:dyDescent="0.3">
      <c r="A422" s="76"/>
      <c r="B422" s="76"/>
      <c r="C422" s="76"/>
      <c r="D422" s="76"/>
      <c r="E422" s="76"/>
      <c r="F422" s="76"/>
      <c r="G422" s="76"/>
      <c r="H422" s="76"/>
      <c r="I422" s="76"/>
      <c r="J422" s="76"/>
      <c r="K422" s="76"/>
      <c r="L422" s="76"/>
      <c r="M422" s="76"/>
      <c r="N422" s="76"/>
      <c r="O422" s="76"/>
      <c r="P422" s="76"/>
      <c r="Q422" s="76"/>
      <c r="R422" s="76"/>
      <c r="S422" s="76"/>
      <c r="T422" s="76"/>
      <c r="U422" s="76"/>
      <c r="V422" s="76"/>
      <c r="W422" s="76"/>
      <c r="X422" s="76"/>
      <c r="Y422" s="76"/>
      <c r="Z422" s="76"/>
    </row>
    <row r="423" spans="1:26" ht="14.25" customHeight="1" x14ac:dyDescent="0.3">
      <c r="A423" s="76"/>
      <c r="B423" s="76"/>
      <c r="C423" s="76"/>
      <c r="D423" s="76"/>
      <c r="E423" s="76"/>
      <c r="F423" s="76"/>
      <c r="G423" s="76"/>
      <c r="H423" s="76"/>
      <c r="I423" s="76"/>
      <c r="J423" s="76"/>
      <c r="K423" s="76"/>
      <c r="L423" s="76"/>
      <c r="M423" s="76"/>
      <c r="N423" s="76"/>
      <c r="O423" s="76"/>
      <c r="P423" s="76"/>
      <c r="Q423" s="76"/>
      <c r="R423" s="76"/>
      <c r="S423" s="76"/>
      <c r="T423" s="76"/>
      <c r="U423" s="76"/>
      <c r="V423" s="76"/>
      <c r="W423" s="76"/>
      <c r="X423" s="76"/>
      <c r="Y423" s="76"/>
      <c r="Z423" s="76"/>
    </row>
    <row r="424" spans="1:26" ht="14.25" customHeight="1" x14ac:dyDescent="0.3">
      <c r="A424" s="76"/>
      <c r="B424" s="76"/>
      <c r="C424" s="76"/>
      <c r="D424" s="76"/>
      <c r="E424" s="76"/>
      <c r="F424" s="76"/>
      <c r="G424" s="76"/>
      <c r="H424" s="76"/>
      <c r="I424" s="76"/>
      <c r="J424" s="76"/>
      <c r="K424" s="76"/>
      <c r="L424" s="76"/>
      <c r="M424" s="76"/>
      <c r="N424" s="76"/>
      <c r="O424" s="76"/>
      <c r="P424" s="76"/>
      <c r="Q424" s="76"/>
      <c r="R424" s="76"/>
      <c r="S424" s="76"/>
      <c r="T424" s="76"/>
      <c r="U424" s="76"/>
      <c r="V424" s="76"/>
      <c r="W424" s="76"/>
      <c r="X424" s="76"/>
      <c r="Y424" s="76"/>
      <c r="Z424" s="76"/>
    </row>
    <row r="425" spans="1:26" ht="14.25" customHeight="1" x14ac:dyDescent="0.3">
      <c r="A425" s="76"/>
      <c r="B425" s="76"/>
      <c r="C425" s="76"/>
      <c r="D425" s="76"/>
      <c r="E425" s="76"/>
      <c r="F425" s="76"/>
      <c r="G425" s="76"/>
      <c r="H425" s="76"/>
      <c r="I425" s="76"/>
      <c r="J425" s="76"/>
      <c r="K425" s="76"/>
      <c r="L425" s="76"/>
      <c r="M425" s="76"/>
      <c r="N425" s="76"/>
      <c r="O425" s="76"/>
      <c r="P425" s="76"/>
      <c r="Q425" s="76"/>
      <c r="R425" s="76"/>
      <c r="S425" s="76"/>
      <c r="T425" s="76"/>
      <c r="U425" s="76"/>
      <c r="V425" s="76"/>
      <c r="W425" s="76"/>
      <c r="X425" s="76"/>
      <c r="Y425" s="76"/>
      <c r="Z425" s="76"/>
    </row>
    <row r="426" spans="1:26" ht="14.25" customHeight="1" x14ac:dyDescent="0.3">
      <c r="A426" s="76"/>
      <c r="B426" s="76"/>
      <c r="C426" s="76"/>
      <c r="D426" s="76"/>
      <c r="E426" s="76"/>
      <c r="F426" s="76"/>
      <c r="G426" s="76"/>
      <c r="H426" s="76"/>
      <c r="I426" s="76"/>
      <c r="J426" s="76"/>
      <c r="K426" s="76"/>
      <c r="L426" s="76"/>
      <c r="M426" s="76"/>
      <c r="N426" s="76"/>
      <c r="O426" s="76"/>
      <c r="P426" s="76"/>
      <c r="Q426" s="76"/>
      <c r="R426" s="76"/>
      <c r="S426" s="76"/>
      <c r="T426" s="76"/>
      <c r="U426" s="76"/>
      <c r="V426" s="76"/>
      <c r="W426" s="76"/>
      <c r="X426" s="76"/>
      <c r="Y426" s="76"/>
      <c r="Z426" s="76"/>
    </row>
    <row r="427" spans="1:26" ht="14.25" customHeight="1" x14ac:dyDescent="0.3">
      <c r="A427" s="76"/>
      <c r="B427" s="76"/>
      <c r="C427" s="76"/>
      <c r="D427" s="76"/>
      <c r="E427" s="76"/>
      <c r="F427" s="76"/>
      <c r="G427" s="76"/>
      <c r="H427" s="76"/>
      <c r="I427" s="76"/>
      <c r="J427" s="76"/>
      <c r="K427" s="76"/>
      <c r="L427" s="76"/>
      <c r="M427" s="76"/>
      <c r="N427" s="76"/>
      <c r="O427" s="76"/>
      <c r="P427" s="76"/>
      <c r="Q427" s="76"/>
      <c r="R427" s="76"/>
      <c r="S427" s="76"/>
      <c r="T427" s="76"/>
      <c r="U427" s="76"/>
      <c r="V427" s="76"/>
      <c r="W427" s="76"/>
      <c r="X427" s="76"/>
      <c r="Y427" s="76"/>
      <c r="Z427" s="76"/>
    </row>
    <row r="428" spans="1:26" ht="14.25" customHeight="1" x14ac:dyDescent="0.3">
      <c r="A428" s="76"/>
      <c r="B428" s="76"/>
      <c r="C428" s="76"/>
      <c r="D428" s="76"/>
      <c r="E428" s="76"/>
      <c r="F428" s="76"/>
      <c r="G428" s="76"/>
      <c r="H428" s="76"/>
      <c r="I428" s="76"/>
      <c r="J428" s="76"/>
      <c r="K428" s="76"/>
      <c r="L428" s="76"/>
      <c r="M428" s="76"/>
      <c r="N428" s="76"/>
      <c r="O428" s="76"/>
      <c r="P428" s="76"/>
      <c r="Q428" s="76"/>
      <c r="R428" s="76"/>
      <c r="S428" s="76"/>
      <c r="T428" s="76"/>
      <c r="U428" s="76"/>
      <c r="V428" s="76"/>
      <c r="W428" s="76"/>
      <c r="X428" s="76"/>
      <c r="Y428" s="76"/>
      <c r="Z428" s="76"/>
    </row>
    <row r="429" spans="1:26" ht="14.25" customHeight="1" x14ac:dyDescent="0.3">
      <c r="A429" s="76"/>
      <c r="B429" s="76"/>
      <c r="C429" s="76"/>
      <c r="D429" s="76"/>
      <c r="E429" s="76"/>
      <c r="F429" s="76"/>
      <c r="G429" s="76"/>
      <c r="H429" s="76"/>
      <c r="I429" s="76"/>
      <c r="J429" s="76"/>
      <c r="K429" s="76"/>
      <c r="L429" s="76"/>
      <c r="M429" s="76"/>
      <c r="N429" s="76"/>
      <c r="O429" s="76"/>
      <c r="P429" s="76"/>
      <c r="Q429" s="76"/>
      <c r="R429" s="76"/>
      <c r="S429" s="76"/>
      <c r="T429" s="76"/>
      <c r="U429" s="76"/>
      <c r="V429" s="76"/>
      <c r="W429" s="76"/>
      <c r="X429" s="76"/>
      <c r="Y429" s="76"/>
      <c r="Z429" s="76"/>
    </row>
    <row r="430" spans="1:26" ht="14.25" customHeight="1" x14ac:dyDescent="0.3">
      <c r="A430" s="76"/>
      <c r="B430" s="76"/>
      <c r="C430" s="76"/>
      <c r="D430" s="76"/>
      <c r="E430" s="76"/>
      <c r="F430" s="76"/>
      <c r="G430" s="76"/>
      <c r="H430" s="76"/>
      <c r="I430" s="76"/>
      <c r="J430" s="76"/>
      <c r="K430" s="76"/>
      <c r="L430" s="76"/>
      <c r="M430" s="76"/>
      <c r="N430" s="76"/>
      <c r="O430" s="76"/>
      <c r="P430" s="76"/>
      <c r="Q430" s="76"/>
      <c r="R430" s="76"/>
      <c r="S430" s="76"/>
      <c r="T430" s="76"/>
      <c r="U430" s="76"/>
      <c r="V430" s="76"/>
      <c r="W430" s="76"/>
      <c r="X430" s="76"/>
      <c r="Y430" s="76"/>
      <c r="Z430" s="76"/>
    </row>
    <row r="431" spans="1:26" ht="14.25" customHeight="1" x14ac:dyDescent="0.3">
      <c r="A431" s="76"/>
      <c r="B431" s="76"/>
      <c r="C431" s="76"/>
      <c r="D431" s="76"/>
      <c r="E431" s="76"/>
      <c r="F431" s="76"/>
      <c r="G431" s="76"/>
      <c r="H431" s="76"/>
      <c r="I431" s="76"/>
      <c r="J431" s="76"/>
      <c r="K431" s="76"/>
      <c r="L431" s="76"/>
      <c r="M431" s="76"/>
      <c r="N431" s="76"/>
      <c r="O431" s="76"/>
      <c r="P431" s="76"/>
      <c r="Q431" s="76"/>
      <c r="R431" s="76"/>
      <c r="S431" s="76"/>
      <c r="T431" s="76"/>
      <c r="U431" s="76"/>
      <c r="V431" s="76"/>
      <c r="W431" s="76"/>
      <c r="X431" s="76"/>
      <c r="Y431" s="76"/>
      <c r="Z431" s="76"/>
    </row>
    <row r="432" spans="1:26" ht="14.25" customHeight="1" x14ac:dyDescent="0.3">
      <c r="A432" s="76"/>
      <c r="B432" s="76"/>
      <c r="C432" s="76"/>
      <c r="D432" s="76"/>
      <c r="E432" s="76"/>
      <c r="F432" s="76"/>
      <c r="G432" s="76"/>
      <c r="H432" s="76"/>
      <c r="I432" s="76"/>
      <c r="J432" s="76"/>
      <c r="K432" s="76"/>
      <c r="L432" s="76"/>
      <c r="M432" s="76"/>
      <c r="N432" s="76"/>
      <c r="O432" s="76"/>
      <c r="P432" s="76"/>
      <c r="Q432" s="76"/>
      <c r="R432" s="76"/>
      <c r="S432" s="76"/>
      <c r="T432" s="76"/>
      <c r="U432" s="76"/>
      <c r="V432" s="76"/>
      <c r="W432" s="76"/>
      <c r="X432" s="76"/>
      <c r="Y432" s="76"/>
      <c r="Z432" s="76"/>
    </row>
    <row r="433" spans="1:26" ht="14.25" customHeight="1" x14ac:dyDescent="0.3">
      <c r="A433" s="76"/>
      <c r="B433" s="76"/>
      <c r="C433" s="76"/>
      <c r="D433" s="76"/>
      <c r="E433" s="76"/>
      <c r="F433" s="76"/>
      <c r="G433" s="76"/>
      <c r="H433" s="76"/>
      <c r="I433" s="76"/>
      <c r="J433" s="76"/>
      <c r="K433" s="76"/>
      <c r="L433" s="76"/>
      <c r="M433" s="76"/>
      <c r="N433" s="76"/>
      <c r="O433" s="76"/>
      <c r="P433" s="76"/>
      <c r="Q433" s="76"/>
      <c r="R433" s="76"/>
      <c r="S433" s="76"/>
      <c r="T433" s="76"/>
      <c r="U433" s="76"/>
      <c r="V433" s="76"/>
      <c r="W433" s="76"/>
      <c r="X433" s="76"/>
      <c r="Y433" s="76"/>
      <c r="Z433" s="76"/>
    </row>
    <row r="434" spans="1:26" ht="14.25" customHeight="1" x14ac:dyDescent="0.3">
      <c r="A434" s="76"/>
      <c r="B434" s="76"/>
      <c r="C434" s="76"/>
      <c r="D434" s="76"/>
      <c r="E434" s="76"/>
      <c r="F434" s="76"/>
      <c r="G434" s="76"/>
      <c r="H434" s="76"/>
      <c r="I434" s="76"/>
      <c r="J434" s="76"/>
      <c r="K434" s="76"/>
      <c r="L434" s="76"/>
      <c r="M434" s="76"/>
      <c r="N434" s="76"/>
      <c r="O434" s="76"/>
      <c r="P434" s="76"/>
      <c r="Q434" s="76"/>
      <c r="R434" s="76"/>
      <c r="S434" s="76"/>
      <c r="T434" s="76"/>
      <c r="U434" s="76"/>
      <c r="V434" s="76"/>
      <c r="W434" s="76"/>
      <c r="X434" s="76"/>
      <c r="Y434" s="76"/>
      <c r="Z434" s="76"/>
    </row>
    <row r="435" spans="1:26" ht="14.25" customHeight="1" x14ac:dyDescent="0.3">
      <c r="A435" s="76"/>
      <c r="B435" s="76"/>
      <c r="C435" s="76"/>
      <c r="D435" s="76"/>
      <c r="E435" s="76"/>
      <c r="F435" s="76"/>
      <c r="G435" s="76"/>
      <c r="H435" s="76"/>
      <c r="I435" s="76"/>
      <c r="J435" s="76"/>
      <c r="K435" s="76"/>
      <c r="L435" s="76"/>
      <c r="M435" s="76"/>
      <c r="N435" s="76"/>
      <c r="O435" s="76"/>
      <c r="P435" s="76"/>
      <c r="Q435" s="76"/>
      <c r="R435" s="76"/>
      <c r="S435" s="76"/>
      <c r="T435" s="76"/>
      <c r="U435" s="76"/>
      <c r="V435" s="76"/>
      <c r="W435" s="76"/>
      <c r="X435" s="76"/>
      <c r="Y435" s="76"/>
      <c r="Z435" s="76"/>
    </row>
    <row r="436" spans="1:26" ht="14.25" customHeight="1" x14ac:dyDescent="0.3">
      <c r="A436" s="76"/>
      <c r="B436" s="76"/>
      <c r="C436" s="76"/>
      <c r="D436" s="76"/>
      <c r="E436" s="76"/>
      <c r="F436" s="76"/>
      <c r="G436" s="76"/>
      <c r="H436" s="76"/>
      <c r="I436" s="76"/>
      <c r="J436" s="76"/>
      <c r="K436" s="76"/>
      <c r="L436" s="76"/>
      <c r="M436" s="76"/>
      <c r="N436" s="76"/>
      <c r="O436" s="76"/>
      <c r="P436" s="76"/>
      <c r="Q436" s="76"/>
      <c r="R436" s="76"/>
      <c r="S436" s="76"/>
      <c r="T436" s="76"/>
      <c r="U436" s="76"/>
      <c r="V436" s="76"/>
      <c r="W436" s="76"/>
      <c r="X436" s="76"/>
      <c r="Y436" s="76"/>
      <c r="Z436" s="76"/>
    </row>
    <row r="437" spans="1:26" ht="14.25" customHeight="1" x14ac:dyDescent="0.3">
      <c r="A437" s="76"/>
      <c r="B437" s="76"/>
      <c r="C437" s="76"/>
      <c r="D437" s="76"/>
      <c r="E437" s="76"/>
      <c r="F437" s="76"/>
      <c r="G437" s="76"/>
      <c r="H437" s="76"/>
      <c r="I437" s="76"/>
      <c r="J437" s="76"/>
      <c r="K437" s="76"/>
      <c r="L437" s="76"/>
      <c r="M437" s="76"/>
      <c r="N437" s="76"/>
      <c r="O437" s="76"/>
      <c r="P437" s="76"/>
      <c r="Q437" s="76"/>
      <c r="R437" s="76"/>
      <c r="S437" s="76"/>
      <c r="T437" s="76"/>
      <c r="U437" s="76"/>
      <c r="V437" s="76"/>
      <c r="W437" s="76"/>
      <c r="X437" s="76"/>
      <c r="Y437" s="76"/>
      <c r="Z437" s="76"/>
    </row>
    <row r="438" spans="1:26" ht="14.25" customHeight="1" x14ac:dyDescent="0.3">
      <c r="A438" s="76"/>
      <c r="B438" s="76"/>
      <c r="C438" s="76"/>
      <c r="D438" s="76"/>
      <c r="E438" s="76"/>
      <c r="F438" s="76"/>
      <c r="G438" s="76"/>
      <c r="H438" s="76"/>
      <c r="I438" s="76"/>
      <c r="J438" s="76"/>
      <c r="K438" s="76"/>
      <c r="L438" s="76"/>
      <c r="M438" s="76"/>
      <c r="N438" s="76"/>
      <c r="O438" s="76"/>
      <c r="P438" s="76"/>
      <c r="Q438" s="76"/>
      <c r="R438" s="76"/>
      <c r="S438" s="76"/>
      <c r="T438" s="76"/>
      <c r="U438" s="76"/>
      <c r="V438" s="76"/>
      <c r="W438" s="76"/>
      <c r="X438" s="76"/>
      <c r="Y438" s="76"/>
      <c r="Z438" s="76"/>
    </row>
    <row r="439" spans="1:26" ht="14.25" customHeight="1" x14ac:dyDescent="0.3">
      <c r="A439" s="76"/>
      <c r="B439" s="76"/>
      <c r="C439" s="76"/>
      <c r="D439" s="76"/>
      <c r="E439" s="76"/>
      <c r="F439" s="76"/>
      <c r="G439" s="76"/>
      <c r="H439" s="76"/>
      <c r="I439" s="76"/>
      <c r="J439" s="76"/>
      <c r="K439" s="76"/>
      <c r="L439" s="76"/>
      <c r="M439" s="76"/>
      <c r="N439" s="76"/>
      <c r="O439" s="76"/>
      <c r="P439" s="76"/>
      <c r="Q439" s="76"/>
      <c r="R439" s="76"/>
      <c r="S439" s="76"/>
      <c r="T439" s="76"/>
      <c r="U439" s="76"/>
      <c r="V439" s="76"/>
      <c r="W439" s="76"/>
      <c r="X439" s="76"/>
      <c r="Y439" s="76"/>
      <c r="Z439" s="76"/>
    </row>
    <row r="440" spans="1:26" ht="14.25" customHeight="1" x14ac:dyDescent="0.3">
      <c r="A440" s="76"/>
      <c r="B440" s="76"/>
      <c r="C440" s="76"/>
      <c r="D440" s="76"/>
      <c r="E440" s="76"/>
      <c r="F440" s="76"/>
      <c r="G440" s="76"/>
      <c r="H440" s="76"/>
      <c r="I440" s="76"/>
      <c r="J440" s="76"/>
      <c r="K440" s="76"/>
      <c r="L440" s="76"/>
      <c r="M440" s="76"/>
      <c r="N440" s="76"/>
      <c r="O440" s="76"/>
      <c r="P440" s="76"/>
      <c r="Q440" s="76"/>
      <c r="R440" s="76"/>
      <c r="S440" s="76"/>
      <c r="T440" s="76"/>
      <c r="U440" s="76"/>
      <c r="V440" s="76"/>
      <c r="W440" s="76"/>
      <c r="X440" s="76"/>
      <c r="Y440" s="76"/>
      <c r="Z440" s="76"/>
    </row>
    <row r="441" spans="1:26" ht="14.25" customHeight="1" x14ac:dyDescent="0.3">
      <c r="A441" s="76"/>
      <c r="B441" s="76"/>
      <c r="C441" s="76"/>
      <c r="D441" s="76"/>
      <c r="E441" s="76"/>
      <c r="F441" s="76"/>
      <c r="G441" s="76"/>
      <c r="H441" s="76"/>
      <c r="I441" s="76"/>
      <c r="J441" s="76"/>
      <c r="K441" s="76"/>
      <c r="L441" s="76"/>
      <c r="M441" s="76"/>
      <c r="N441" s="76"/>
      <c r="O441" s="76"/>
      <c r="P441" s="76"/>
      <c r="Q441" s="76"/>
      <c r="R441" s="76"/>
      <c r="S441" s="76"/>
      <c r="T441" s="76"/>
      <c r="U441" s="76"/>
      <c r="V441" s="76"/>
      <c r="W441" s="76"/>
      <c r="X441" s="76"/>
      <c r="Y441" s="76"/>
      <c r="Z441" s="76"/>
    </row>
    <row r="442" spans="1:26" ht="14.25" customHeight="1" x14ac:dyDescent="0.3">
      <c r="A442" s="76"/>
      <c r="B442" s="76"/>
      <c r="C442" s="76"/>
      <c r="D442" s="76"/>
      <c r="E442" s="76"/>
      <c r="F442" s="76"/>
      <c r="G442" s="76"/>
      <c r="H442" s="76"/>
      <c r="I442" s="76"/>
      <c r="J442" s="76"/>
      <c r="K442" s="76"/>
      <c r="L442" s="76"/>
      <c r="M442" s="76"/>
      <c r="N442" s="76"/>
      <c r="O442" s="76"/>
      <c r="P442" s="76"/>
      <c r="Q442" s="76"/>
      <c r="R442" s="76"/>
      <c r="S442" s="76"/>
      <c r="T442" s="76"/>
      <c r="U442" s="76"/>
      <c r="V442" s="76"/>
      <c r="W442" s="76"/>
      <c r="X442" s="76"/>
      <c r="Y442" s="76"/>
      <c r="Z442" s="76"/>
    </row>
    <row r="443" spans="1:26" ht="14.25" customHeight="1" x14ac:dyDescent="0.3">
      <c r="A443" s="76"/>
      <c r="B443" s="76"/>
      <c r="C443" s="76"/>
      <c r="D443" s="76"/>
      <c r="E443" s="76"/>
      <c r="F443" s="76"/>
      <c r="G443" s="76"/>
      <c r="H443" s="76"/>
      <c r="I443" s="76"/>
      <c r="J443" s="76"/>
      <c r="K443" s="76"/>
      <c r="L443" s="76"/>
      <c r="M443" s="76"/>
      <c r="N443" s="76"/>
      <c r="O443" s="76"/>
      <c r="P443" s="76"/>
      <c r="Q443" s="76"/>
      <c r="R443" s="76"/>
      <c r="S443" s="76"/>
      <c r="T443" s="76"/>
      <c r="U443" s="76"/>
      <c r="V443" s="76"/>
      <c r="W443" s="76"/>
      <c r="X443" s="76"/>
      <c r="Y443" s="76"/>
      <c r="Z443" s="76"/>
    </row>
    <row r="444" spans="1:26" ht="14.25" customHeight="1" x14ac:dyDescent="0.3">
      <c r="A444" s="76"/>
      <c r="B444" s="76"/>
      <c r="C444" s="76"/>
      <c r="D444" s="76"/>
      <c r="E444" s="76"/>
      <c r="F444" s="76"/>
      <c r="G444" s="76"/>
      <c r="H444" s="76"/>
      <c r="I444" s="76"/>
      <c r="J444" s="76"/>
      <c r="K444" s="76"/>
      <c r="L444" s="76"/>
      <c r="M444" s="76"/>
      <c r="N444" s="76"/>
      <c r="O444" s="76"/>
      <c r="P444" s="76"/>
      <c r="Q444" s="76"/>
      <c r="R444" s="76"/>
      <c r="S444" s="76"/>
      <c r="T444" s="76"/>
      <c r="U444" s="76"/>
      <c r="V444" s="76"/>
      <c r="W444" s="76"/>
      <c r="X444" s="76"/>
      <c r="Y444" s="76"/>
      <c r="Z444" s="76"/>
    </row>
    <row r="445" spans="1:26" ht="14.25" customHeight="1" x14ac:dyDescent="0.3">
      <c r="A445" s="76"/>
      <c r="B445" s="76"/>
      <c r="C445" s="76"/>
      <c r="D445" s="76"/>
      <c r="E445" s="76"/>
      <c r="F445" s="76"/>
      <c r="G445" s="76"/>
      <c r="H445" s="76"/>
      <c r="I445" s="76"/>
      <c r="J445" s="76"/>
      <c r="K445" s="76"/>
      <c r="L445" s="76"/>
      <c r="M445" s="76"/>
      <c r="N445" s="76"/>
      <c r="O445" s="76"/>
      <c r="P445" s="76"/>
      <c r="Q445" s="76"/>
      <c r="R445" s="76"/>
      <c r="S445" s="76"/>
      <c r="T445" s="76"/>
      <c r="U445" s="76"/>
      <c r="V445" s="76"/>
      <c r="W445" s="76"/>
      <c r="X445" s="76"/>
      <c r="Y445" s="76"/>
      <c r="Z445" s="76"/>
    </row>
    <row r="446" spans="1:26" ht="14.25" customHeight="1" x14ac:dyDescent="0.3">
      <c r="A446" s="76"/>
      <c r="B446" s="76"/>
      <c r="C446" s="76"/>
      <c r="D446" s="76"/>
      <c r="E446" s="76"/>
      <c r="F446" s="76"/>
      <c r="G446" s="76"/>
      <c r="H446" s="76"/>
      <c r="I446" s="76"/>
      <c r="J446" s="76"/>
      <c r="K446" s="76"/>
      <c r="L446" s="76"/>
      <c r="M446" s="76"/>
      <c r="N446" s="76"/>
      <c r="O446" s="76"/>
      <c r="P446" s="76"/>
      <c r="Q446" s="76"/>
      <c r="R446" s="76"/>
      <c r="S446" s="76"/>
      <c r="T446" s="76"/>
      <c r="U446" s="76"/>
      <c r="V446" s="76"/>
      <c r="W446" s="76"/>
      <c r="X446" s="76"/>
      <c r="Y446" s="76"/>
      <c r="Z446" s="76"/>
    </row>
    <row r="447" spans="1:26" ht="14.25" customHeight="1" x14ac:dyDescent="0.3">
      <c r="A447" s="76"/>
      <c r="B447" s="76"/>
      <c r="C447" s="76"/>
      <c r="D447" s="76"/>
      <c r="E447" s="76"/>
      <c r="F447" s="76"/>
      <c r="G447" s="76"/>
      <c r="H447" s="76"/>
      <c r="I447" s="76"/>
      <c r="J447" s="76"/>
      <c r="K447" s="76"/>
      <c r="L447" s="76"/>
      <c r="M447" s="76"/>
      <c r="N447" s="76"/>
      <c r="O447" s="76"/>
      <c r="P447" s="76"/>
      <c r="Q447" s="76"/>
      <c r="R447" s="76"/>
      <c r="S447" s="76"/>
      <c r="T447" s="76"/>
      <c r="U447" s="76"/>
      <c r="V447" s="76"/>
      <c r="W447" s="76"/>
      <c r="X447" s="76"/>
      <c r="Y447" s="76"/>
      <c r="Z447" s="76"/>
    </row>
    <row r="448" spans="1:26" ht="14.25" customHeight="1" x14ac:dyDescent="0.3">
      <c r="A448" s="76"/>
      <c r="B448" s="76"/>
      <c r="C448" s="76"/>
      <c r="D448" s="76"/>
      <c r="E448" s="76"/>
      <c r="F448" s="76"/>
      <c r="G448" s="76"/>
      <c r="H448" s="76"/>
      <c r="I448" s="76"/>
      <c r="J448" s="76"/>
      <c r="K448" s="76"/>
      <c r="L448" s="76"/>
      <c r="M448" s="76"/>
      <c r="N448" s="76"/>
      <c r="O448" s="76"/>
      <c r="P448" s="76"/>
      <c r="Q448" s="76"/>
      <c r="R448" s="76"/>
      <c r="S448" s="76"/>
      <c r="T448" s="76"/>
      <c r="U448" s="76"/>
      <c r="V448" s="76"/>
      <c r="W448" s="76"/>
      <c r="X448" s="76"/>
      <c r="Y448" s="76"/>
      <c r="Z448" s="76"/>
    </row>
    <row r="449" spans="1:26" ht="14.25" customHeight="1" x14ac:dyDescent="0.3">
      <c r="A449" s="76"/>
      <c r="B449" s="76"/>
      <c r="C449" s="76"/>
      <c r="D449" s="76"/>
      <c r="E449" s="76"/>
      <c r="F449" s="76"/>
      <c r="G449" s="76"/>
      <c r="H449" s="76"/>
      <c r="I449" s="76"/>
      <c r="J449" s="76"/>
      <c r="K449" s="76"/>
      <c r="L449" s="76"/>
      <c r="M449" s="76"/>
      <c r="N449" s="76"/>
      <c r="O449" s="76"/>
      <c r="P449" s="76"/>
      <c r="Q449" s="76"/>
      <c r="R449" s="76"/>
      <c r="S449" s="76"/>
      <c r="T449" s="76"/>
      <c r="U449" s="76"/>
      <c r="V449" s="76"/>
      <c r="W449" s="76"/>
      <c r="X449" s="76"/>
      <c r="Y449" s="76"/>
      <c r="Z449" s="76"/>
    </row>
    <row r="450" spans="1:26" ht="14.25" customHeight="1" x14ac:dyDescent="0.3">
      <c r="A450" s="76"/>
      <c r="B450" s="76"/>
      <c r="C450" s="76"/>
      <c r="D450" s="76"/>
      <c r="E450" s="76"/>
      <c r="F450" s="76"/>
      <c r="G450" s="76"/>
      <c r="H450" s="76"/>
      <c r="I450" s="76"/>
      <c r="J450" s="76"/>
      <c r="K450" s="76"/>
      <c r="L450" s="76"/>
      <c r="M450" s="76"/>
      <c r="N450" s="76"/>
      <c r="O450" s="76"/>
      <c r="P450" s="76"/>
      <c r="Q450" s="76"/>
      <c r="R450" s="76"/>
      <c r="S450" s="76"/>
      <c r="T450" s="76"/>
      <c r="U450" s="76"/>
      <c r="V450" s="76"/>
      <c r="W450" s="76"/>
      <c r="X450" s="76"/>
      <c r="Y450" s="76"/>
      <c r="Z450" s="76"/>
    </row>
    <row r="451" spans="1:26" ht="14.25" customHeight="1" x14ac:dyDescent="0.3">
      <c r="A451" s="76"/>
      <c r="B451" s="76"/>
      <c r="C451" s="76"/>
      <c r="D451" s="76"/>
      <c r="E451" s="76"/>
      <c r="F451" s="76"/>
      <c r="G451" s="76"/>
      <c r="H451" s="76"/>
      <c r="I451" s="76"/>
      <c r="J451" s="76"/>
      <c r="K451" s="76"/>
      <c r="L451" s="76"/>
      <c r="M451" s="76"/>
      <c r="N451" s="76"/>
      <c r="O451" s="76"/>
      <c r="P451" s="76"/>
      <c r="Q451" s="76"/>
      <c r="R451" s="76"/>
      <c r="S451" s="76"/>
      <c r="T451" s="76"/>
      <c r="U451" s="76"/>
      <c r="V451" s="76"/>
      <c r="W451" s="76"/>
      <c r="X451" s="76"/>
      <c r="Y451" s="76"/>
      <c r="Z451" s="76"/>
    </row>
    <row r="452" spans="1:26" ht="14.25" customHeight="1" x14ac:dyDescent="0.3">
      <c r="A452" s="76"/>
      <c r="B452" s="76"/>
      <c r="C452" s="76"/>
      <c r="D452" s="76"/>
      <c r="E452" s="76"/>
      <c r="F452" s="76"/>
      <c r="G452" s="76"/>
      <c r="H452" s="76"/>
      <c r="I452" s="76"/>
      <c r="J452" s="76"/>
      <c r="K452" s="76"/>
      <c r="L452" s="76"/>
      <c r="M452" s="76"/>
      <c r="N452" s="76"/>
      <c r="O452" s="76"/>
      <c r="P452" s="76"/>
      <c r="Q452" s="76"/>
      <c r="R452" s="76"/>
      <c r="S452" s="76"/>
      <c r="T452" s="76"/>
      <c r="U452" s="76"/>
      <c r="V452" s="76"/>
      <c r="W452" s="76"/>
      <c r="X452" s="76"/>
      <c r="Y452" s="76"/>
      <c r="Z452" s="76"/>
    </row>
    <row r="453" spans="1:26" ht="14.25" customHeight="1" x14ac:dyDescent="0.3">
      <c r="A453" s="76"/>
      <c r="B453" s="76"/>
      <c r="C453" s="76"/>
      <c r="D453" s="76"/>
      <c r="E453" s="76"/>
      <c r="F453" s="76"/>
      <c r="G453" s="76"/>
      <c r="H453" s="76"/>
      <c r="I453" s="76"/>
      <c r="J453" s="76"/>
      <c r="K453" s="76"/>
      <c r="L453" s="76"/>
      <c r="M453" s="76"/>
      <c r="N453" s="76"/>
      <c r="O453" s="76"/>
      <c r="P453" s="76"/>
      <c r="Q453" s="76"/>
      <c r="R453" s="76"/>
      <c r="S453" s="76"/>
      <c r="T453" s="76"/>
      <c r="U453" s="76"/>
      <c r="V453" s="76"/>
      <c r="W453" s="76"/>
      <c r="X453" s="76"/>
      <c r="Y453" s="76"/>
      <c r="Z453" s="76"/>
    </row>
    <row r="454" spans="1:26" ht="14.25" customHeight="1" x14ac:dyDescent="0.3">
      <c r="A454" s="76"/>
      <c r="B454" s="76"/>
      <c r="C454" s="76"/>
      <c r="D454" s="76"/>
      <c r="E454" s="76"/>
      <c r="F454" s="76"/>
      <c r="G454" s="76"/>
      <c r="H454" s="76"/>
      <c r="I454" s="76"/>
      <c r="J454" s="76"/>
      <c r="K454" s="76"/>
      <c r="L454" s="76"/>
      <c r="M454" s="76"/>
      <c r="N454" s="76"/>
      <c r="O454" s="76"/>
      <c r="P454" s="76"/>
      <c r="Q454" s="76"/>
      <c r="R454" s="76"/>
      <c r="S454" s="76"/>
      <c r="T454" s="76"/>
      <c r="U454" s="76"/>
      <c r="V454" s="76"/>
      <c r="W454" s="76"/>
      <c r="X454" s="76"/>
      <c r="Y454" s="76"/>
      <c r="Z454" s="76"/>
    </row>
    <row r="455" spans="1:26" ht="14.25" customHeight="1" x14ac:dyDescent="0.3">
      <c r="A455" s="76"/>
      <c r="B455" s="76"/>
      <c r="C455" s="76"/>
      <c r="D455" s="76"/>
      <c r="E455" s="76"/>
      <c r="F455" s="76"/>
      <c r="G455" s="76"/>
      <c r="H455" s="76"/>
      <c r="I455" s="76"/>
      <c r="J455" s="76"/>
      <c r="K455" s="76"/>
      <c r="L455" s="76"/>
      <c r="M455" s="76"/>
      <c r="N455" s="76"/>
      <c r="O455" s="76"/>
      <c r="P455" s="76"/>
      <c r="Q455" s="76"/>
      <c r="R455" s="76"/>
      <c r="S455" s="76"/>
      <c r="T455" s="76"/>
      <c r="U455" s="76"/>
      <c r="V455" s="76"/>
      <c r="W455" s="76"/>
      <c r="X455" s="76"/>
      <c r="Y455" s="76"/>
      <c r="Z455" s="76"/>
    </row>
    <row r="456" spans="1:26" ht="14.25" customHeight="1" x14ac:dyDescent="0.3">
      <c r="A456" s="76"/>
      <c r="B456" s="76"/>
      <c r="C456" s="76"/>
      <c r="D456" s="76"/>
      <c r="E456" s="76"/>
      <c r="F456" s="76"/>
      <c r="G456" s="76"/>
      <c r="H456" s="76"/>
      <c r="I456" s="76"/>
      <c r="J456" s="76"/>
      <c r="K456" s="76"/>
      <c r="L456" s="76"/>
      <c r="M456" s="76"/>
      <c r="N456" s="76"/>
      <c r="O456" s="76"/>
      <c r="P456" s="76"/>
      <c r="Q456" s="76"/>
      <c r="R456" s="76"/>
      <c r="S456" s="76"/>
      <c r="T456" s="76"/>
      <c r="U456" s="76"/>
      <c r="V456" s="76"/>
      <c r="W456" s="76"/>
      <c r="X456" s="76"/>
      <c r="Y456" s="76"/>
      <c r="Z456" s="76"/>
    </row>
    <row r="457" spans="1:26" ht="14.25" customHeight="1" x14ac:dyDescent="0.3">
      <c r="A457" s="76"/>
      <c r="B457" s="76"/>
      <c r="C457" s="76"/>
      <c r="D457" s="76"/>
      <c r="E457" s="76"/>
      <c r="F457" s="76"/>
      <c r="G457" s="76"/>
      <c r="H457" s="76"/>
      <c r="I457" s="76"/>
      <c r="J457" s="76"/>
      <c r="K457" s="76"/>
      <c r="L457" s="76"/>
      <c r="M457" s="76"/>
      <c r="N457" s="76"/>
      <c r="O457" s="76"/>
      <c r="P457" s="76"/>
      <c r="Q457" s="76"/>
      <c r="R457" s="76"/>
      <c r="S457" s="76"/>
      <c r="T457" s="76"/>
      <c r="U457" s="76"/>
      <c r="V457" s="76"/>
      <c r="W457" s="76"/>
      <c r="X457" s="76"/>
      <c r="Y457" s="76"/>
      <c r="Z457" s="76"/>
    </row>
    <row r="458" spans="1:26" ht="14.25" customHeight="1" x14ac:dyDescent="0.3">
      <c r="A458" s="76"/>
      <c r="B458" s="76"/>
      <c r="C458" s="76"/>
      <c r="D458" s="76"/>
      <c r="E458" s="76"/>
      <c r="F458" s="76"/>
      <c r="G458" s="76"/>
      <c r="H458" s="76"/>
      <c r="I458" s="76"/>
      <c r="J458" s="76"/>
      <c r="K458" s="76"/>
      <c r="L458" s="76"/>
      <c r="M458" s="76"/>
      <c r="N458" s="76"/>
      <c r="O458" s="76"/>
      <c r="P458" s="76"/>
      <c r="Q458" s="76"/>
      <c r="R458" s="76"/>
      <c r="S458" s="76"/>
      <c r="T458" s="76"/>
      <c r="U458" s="76"/>
      <c r="V458" s="76"/>
      <c r="W458" s="76"/>
      <c r="X458" s="76"/>
      <c r="Y458" s="76"/>
      <c r="Z458" s="76"/>
    </row>
    <row r="459" spans="1:26" ht="14.25" customHeight="1" x14ac:dyDescent="0.3">
      <c r="A459" s="76"/>
      <c r="B459" s="76"/>
      <c r="C459" s="76"/>
      <c r="D459" s="76"/>
      <c r="E459" s="76"/>
      <c r="F459" s="76"/>
      <c r="G459" s="76"/>
      <c r="H459" s="76"/>
      <c r="I459" s="76"/>
      <c r="J459" s="76"/>
      <c r="K459" s="76"/>
      <c r="L459" s="76"/>
      <c r="M459" s="76"/>
      <c r="N459" s="76"/>
      <c r="O459" s="76"/>
      <c r="P459" s="76"/>
      <c r="Q459" s="76"/>
      <c r="R459" s="76"/>
      <c r="S459" s="76"/>
      <c r="T459" s="76"/>
      <c r="U459" s="76"/>
      <c r="V459" s="76"/>
      <c r="W459" s="76"/>
      <c r="X459" s="76"/>
      <c r="Y459" s="76"/>
      <c r="Z459" s="76"/>
    </row>
    <row r="460" spans="1:26" ht="14.25" customHeight="1" x14ac:dyDescent="0.3">
      <c r="A460" s="76"/>
      <c r="B460" s="76"/>
      <c r="C460" s="76"/>
      <c r="D460" s="76"/>
      <c r="E460" s="76"/>
      <c r="F460" s="76"/>
      <c r="G460" s="76"/>
      <c r="H460" s="76"/>
      <c r="I460" s="76"/>
      <c r="J460" s="76"/>
      <c r="K460" s="76"/>
      <c r="L460" s="76"/>
      <c r="M460" s="76"/>
      <c r="N460" s="76"/>
      <c r="O460" s="76"/>
      <c r="P460" s="76"/>
      <c r="Q460" s="76"/>
      <c r="R460" s="76"/>
      <c r="S460" s="76"/>
      <c r="T460" s="76"/>
      <c r="U460" s="76"/>
      <c r="V460" s="76"/>
      <c r="W460" s="76"/>
      <c r="X460" s="76"/>
      <c r="Y460" s="76"/>
      <c r="Z460" s="76"/>
    </row>
    <row r="461" spans="1:26" ht="14.25" customHeight="1" x14ac:dyDescent="0.3">
      <c r="A461" s="76"/>
      <c r="B461" s="76"/>
      <c r="C461" s="76"/>
      <c r="D461" s="76"/>
      <c r="E461" s="76"/>
      <c r="F461" s="76"/>
      <c r="G461" s="76"/>
      <c r="H461" s="76"/>
      <c r="I461" s="76"/>
      <c r="J461" s="76"/>
      <c r="K461" s="76"/>
      <c r="L461" s="76"/>
      <c r="M461" s="76"/>
      <c r="N461" s="76"/>
      <c r="O461" s="76"/>
      <c r="P461" s="76"/>
      <c r="Q461" s="76"/>
      <c r="R461" s="76"/>
      <c r="S461" s="76"/>
      <c r="T461" s="76"/>
      <c r="U461" s="76"/>
      <c r="V461" s="76"/>
      <c r="W461" s="76"/>
      <c r="X461" s="76"/>
      <c r="Y461" s="76"/>
      <c r="Z461" s="76"/>
    </row>
    <row r="462" spans="1:26" ht="14.25" customHeight="1" x14ac:dyDescent="0.3">
      <c r="A462" s="76"/>
      <c r="B462" s="76"/>
      <c r="C462" s="76"/>
      <c r="D462" s="76"/>
      <c r="E462" s="76"/>
      <c r="F462" s="76"/>
      <c r="G462" s="76"/>
      <c r="H462" s="76"/>
      <c r="I462" s="76"/>
      <c r="J462" s="76"/>
      <c r="K462" s="76"/>
      <c r="L462" s="76"/>
      <c r="M462" s="76"/>
      <c r="N462" s="76"/>
      <c r="O462" s="76"/>
      <c r="P462" s="76"/>
      <c r="Q462" s="76"/>
      <c r="R462" s="76"/>
      <c r="S462" s="76"/>
      <c r="T462" s="76"/>
      <c r="U462" s="76"/>
      <c r="V462" s="76"/>
      <c r="W462" s="76"/>
      <c r="X462" s="76"/>
      <c r="Y462" s="76"/>
      <c r="Z462" s="76"/>
    </row>
    <row r="463" spans="1:26" ht="14.25" customHeight="1" x14ac:dyDescent="0.3">
      <c r="A463" s="76"/>
      <c r="B463" s="76"/>
      <c r="C463" s="76"/>
      <c r="D463" s="76"/>
      <c r="E463" s="76"/>
      <c r="F463" s="76"/>
      <c r="G463" s="76"/>
      <c r="H463" s="76"/>
      <c r="I463" s="76"/>
      <c r="J463" s="76"/>
      <c r="K463" s="76"/>
      <c r="L463" s="76"/>
      <c r="M463" s="76"/>
      <c r="N463" s="76"/>
      <c r="O463" s="76"/>
      <c r="P463" s="76"/>
      <c r="Q463" s="76"/>
      <c r="R463" s="76"/>
      <c r="S463" s="76"/>
      <c r="T463" s="76"/>
      <c r="U463" s="76"/>
      <c r="V463" s="76"/>
      <c r="W463" s="76"/>
      <c r="X463" s="76"/>
      <c r="Y463" s="76"/>
      <c r="Z463" s="76"/>
    </row>
    <row r="464" spans="1:26" ht="14.25" customHeight="1" x14ac:dyDescent="0.3">
      <c r="A464" s="76"/>
      <c r="B464" s="76"/>
      <c r="C464" s="76"/>
      <c r="D464" s="76"/>
      <c r="E464" s="76"/>
      <c r="F464" s="76"/>
      <c r="G464" s="76"/>
      <c r="H464" s="76"/>
      <c r="I464" s="76"/>
      <c r="J464" s="76"/>
      <c r="K464" s="76"/>
      <c r="L464" s="76"/>
      <c r="M464" s="76"/>
      <c r="N464" s="76"/>
      <c r="O464" s="76"/>
      <c r="P464" s="76"/>
      <c r="Q464" s="76"/>
      <c r="R464" s="76"/>
      <c r="S464" s="76"/>
      <c r="T464" s="76"/>
      <c r="U464" s="76"/>
      <c r="V464" s="76"/>
      <c r="W464" s="76"/>
      <c r="X464" s="76"/>
      <c r="Y464" s="76"/>
      <c r="Z464" s="76"/>
    </row>
    <row r="465" spans="1:26" ht="14.25" customHeight="1" x14ac:dyDescent="0.3">
      <c r="A465" s="76"/>
      <c r="B465" s="76"/>
      <c r="C465" s="76"/>
      <c r="D465" s="76"/>
      <c r="E465" s="76"/>
      <c r="F465" s="76"/>
      <c r="G465" s="76"/>
      <c r="H465" s="76"/>
      <c r="I465" s="76"/>
      <c r="J465" s="76"/>
      <c r="K465" s="76"/>
      <c r="L465" s="76"/>
      <c r="M465" s="76"/>
      <c r="N465" s="76"/>
      <c r="O465" s="76"/>
      <c r="P465" s="76"/>
      <c r="Q465" s="76"/>
      <c r="R465" s="76"/>
      <c r="S465" s="76"/>
      <c r="T465" s="76"/>
      <c r="U465" s="76"/>
      <c r="V465" s="76"/>
      <c r="W465" s="76"/>
      <c r="X465" s="76"/>
      <c r="Y465" s="76"/>
      <c r="Z465" s="76"/>
    </row>
    <row r="466" spans="1:26" ht="14.25" customHeight="1" x14ac:dyDescent="0.3">
      <c r="A466" s="76"/>
      <c r="B466" s="76"/>
      <c r="C466" s="76"/>
      <c r="D466" s="76"/>
      <c r="E466" s="76"/>
      <c r="F466" s="76"/>
      <c r="G466" s="76"/>
      <c r="H466" s="76"/>
      <c r="I466" s="76"/>
      <c r="J466" s="76"/>
      <c r="K466" s="76"/>
      <c r="L466" s="76"/>
      <c r="M466" s="76"/>
      <c r="N466" s="76"/>
      <c r="O466" s="76"/>
      <c r="P466" s="76"/>
      <c r="Q466" s="76"/>
      <c r="R466" s="76"/>
      <c r="S466" s="76"/>
      <c r="T466" s="76"/>
      <c r="U466" s="76"/>
      <c r="V466" s="76"/>
      <c r="W466" s="76"/>
      <c r="X466" s="76"/>
      <c r="Y466" s="76"/>
      <c r="Z466" s="76"/>
    </row>
    <row r="467" spans="1:26" ht="14.25" customHeight="1" x14ac:dyDescent="0.3">
      <c r="A467" s="76"/>
      <c r="B467" s="76"/>
      <c r="C467" s="76"/>
      <c r="D467" s="76"/>
      <c r="E467" s="76"/>
      <c r="F467" s="76"/>
      <c r="G467" s="76"/>
      <c r="H467" s="76"/>
      <c r="I467" s="76"/>
      <c r="J467" s="76"/>
      <c r="K467" s="76"/>
      <c r="L467" s="76"/>
      <c r="M467" s="76"/>
      <c r="N467" s="76"/>
      <c r="O467" s="76"/>
      <c r="P467" s="76"/>
      <c r="Q467" s="76"/>
      <c r="R467" s="76"/>
      <c r="S467" s="76"/>
      <c r="T467" s="76"/>
      <c r="U467" s="76"/>
      <c r="V467" s="76"/>
      <c r="W467" s="76"/>
      <c r="X467" s="76"/>
      <c r="Y467" s="76"/>
      <c r="Z467" s="76"/>
    </row>
    <row r="468" spans="1:26" ht="14.25" customHeight="1" x14ac:dyDescent="0.3">
      <c r="A468" s="76"/>
      <c r="B468" s="76"/>
      <c r="C468" s="76"/>
      <c r="D468" s="76"/>
      <c r="E468" s="76"/>
      <c r="F468" s="76"/>
      <c r="G468" s="76"/>
      <c r="H468" s="76"/>
      <c r="I468" s="76"/>
      <c r="J468" s="76"/>
      <c r="K468" s="76"/>
      <c r="L468" s="76"/>
      <c r="M468" s="76"/>
      <c r="N468" s="76"/>
      <c r="O468" s="76"/>
      <c r="P468" s="76"/>
      <c r="Q468" s="76"/>
      <c r="R468" s="76"/>
      <c r="S468" s="76"/>
      <c r="T468" s="76"/>
      <c r="U468" s="76"/>
      <c r="V468" s="76"/>
      <c r="W468" s="76"/>
      <c r="X468" s="76"/>
      <c r="Y468" s="76"/>
      <c r="Z468" s="76"/>
    </row>
    <row r="469" spans="1:26" ht="14.25" customHeight="1" x14ac:dyDescent="0.3">
      <c r="A469" s="76"/>
      <c r="B469" s="76"/>
      <c r="C469" s="76"/>
      <c r="D469" s="76"/>
      <c r="E469" s="76"/>
      <c r="F469" s="76"/>
      <c r="G469" s="76"/>
      <c r="H469" s="76"/>
      <c r="I469" s="76"/>
      <c r="J469" s="76"/>
      <c r="K469" s="76"/>
      <c r="L469" s="76"/>
      <c r="M469" s="76"/>
      <c r="N469" s="76"/>
      <c r="O469" s="76"/>
      <c r="P469" s="76"/>
      <c r="Q469" s="76"/>
      <c r="R469" s="76"/>
      <c r="S469" s="76"/>
      <c r="T469" s="76"/>
      <c r="U469" s="76"/>
      <c r="V469" s="76"/>
      <c r="W469" s="76"/>
      <c r="X469" s="76"/>
      <c r="Y469" s="76"/>
      <c r="Z469" s="76"/>
    </row>
    <row r="470" spans="1:26" ht="14.25" customHeight="1" x14ac:dyDescent="0.3">
      <c r="A470" s="76"/>
      <c r="B470" s="76"/>
      <c r="C470" s="76"/>
      <c r="D470" s="76"/>
      <c r="E470" s="76"/>
      <c r="F470" s="76"/>
      <c r="G470" s="76"/>
      <c r="H470" s="76"/>
      <c r="I470" s="76"/>
      <c r="J470" s="76"/>
      <c r="K470" s="76"/>
      <c r="L470" s="76"/>
      <c r="M470" s="76"/>
      <c r="N470" s="76"/>
      <c r="O470" s="76"/>
      <c r="P470" s="76"/>
      <c r="Q470" s="76"/>
      <c r="R470" s="76"/>
      <c r="S470" s="76"/>
      <c r="T470" s="76"/>
      <c r="U470" s="76"/>
      <c r="V470" s="76"/>
      <c r="W470" s="76"/>
      <c r="X470" s="76"/>
      <c r="Y470" s="76"/>
      <c r="Z470" s="76"/>
    </row>
    <row r="471" spans="1:26" ht="14.25" customHeight="1" x14ac:dyDescent="0.3">
      <c r="A471" s="76"/>
      <c r="B471" s="76"/>
      <c r="C471" s="76"/>
      <c r="D471" s="76"/>
      <c r="E471" s="76"/>
      <c r="F471" s="76"/>
      <c r="G471" s="76"/>
      <c r="H471" s="76"/>
      <c r="I471" s="76"/>
      <c r="J471" s="76"/>
      <c r="K471" s="76"/>
      <c r="L471" s="76"/>
      <c r="M471" s="76"/>
      <c r="N471" s="76"/>
      <c r="O471" s="76"/>
      <c r="P471" s="76"/>
      <c r="Q471" s="76"/>
      <c r="R471" s="76"/>
      <c r="S471" s="76"/>
      <c r="T471" s="76"/>
      <c r="U471" s="76"/>
      <c r="V471" s="76"/>
      <c r="W471" s="76"/>
      <c r="X471" s="76"/>
      <c r="Y471" s="76"/>
      <c r="Z471" s="76"/>
    </row>
    <row r="472" spans="1:26" ht="14.25" customHeight="1" x14ac:dyDescent="0.3">
      <c r="A472" s="76"/>
      <c r="B472" s="76"/>
      <c r="C472" s="76"/>
      <c r="D472" s="76"/>
      <c r="E472" s="76"/>
      <c r="F472" s="76"/>
      <c r="G472" s="76"/>
      <c r="H472" s="76"/>
      <c r="I472" s="76"/>
      <c r="J472" s="76"/>
      <c r="K472" s="76"/>
      <c r="L472" s="76"/>
      <c r="M472" s="76"/>
      <c r="N472" s="76"/>
      <c r="O472" s="76"/>
      <c r="P472" s="76"/>
      <c r="Q472" s="76"/>
      <c r="R472" s="76"/>
      <c r="S472" s="76"/>
      <c r="T472" s="76"/>
      <c r="U472" s="76"/>
      <c r="V472" s="76"/>
      <c r="W472" s="76"/>
      <c r="X472" s="76"/>
      <c r="Y472" s="76"/>
      <c r="Z472" s="76"/>
    </row>
    <row r="473" spans="1:26" ht="14.25" customHeight="1" x14ac:dyDescent="0.3">
      <c r="A473" s="76"/>
      <c r="B473" s="76"/>
      <c r="C473" s="76"/>
      <c r="D473" s="76"/>
      <c r="E473" s="76"/>
      <c r="F473" s="76"/>
      <c r="G473" s="76"/>
      <c r="H473" s="76"/>
      <c r="I473" s="76"/>
      <c r="J473" s="76"/>
      <c r="K473" s="76"/>
      <c r="L473" s="76"/>
      <c r="M473" s="76"/>
      <c r="N473" s="76"/>
      <c r="O473" s="76"/>
      <c r="P473" s="76"/>
      <c r="Q473" s="76"/>
      <c r="R473" s="76"/>
      <c r="S473" s="76"/>
      <c r="T473" s="76"/>
      <c r="U473" s="76"/>
      <c r="V473" s="76"/>
      <c r="W473" s="76"/>
      <c r="X473" s="76"/>
      <c r="Y473" s="76"/>
      <c r="Z473" s="76"/>
    </row>
    <row r="474" spans="1:26" ht="14.25" customHeight="1" x14ac:dyDescent="0.3">
      <c r="A474" s="76"/>
      <c r="B474" s="76"/>
      <c r="C474" s="76"/>
      <c r="D474" s="76"/>
      <c r="E474" s="76"/>
      <c r="F474" s="76"/>
      <c r="G474" s="76"/>
      <c r="H474" s="76"/>
      <c r="I474" s="76"/>
      <c r="J474" s="76"/>
      <c r="K474" s="76"/>
      <c r="L474" s="76"/>
      <c r="M474" s="76"/>
      <c r="N474" s="76"/>
      <c r="O474" s="76"/>
      <c r="P474" s="76"/>
      <c r="Q474" s="76"/>
      <c r="R474" s="76"/>
      <c r="S474" s="76"/>
      <c r="T474" s="76"/>
      <c r="U474" s="76"/>
      <c r="V474" s="76"/>
      <c r="W474" s="76"/>
      <c r="X474" s="76"/>
      <c r="Y474" s="76"/>
      <c r="Z474" s="76"/>
    </row>
    <row r="475" spans="1:26" ht="14.25" customHeight="1" x14ac:dyDescent="0.3">
      <c r="A475" s="76"/>
      <c r="B475" s="76"/>
      <c r="C475" s="76"/>
      <c r="D475" s="76"/>
      <c r="E475" s="76"/>
      <c r="F475" s="76"/>
      <c r="G475" s="76"/>
      <c r="H475" s="76"/>
      <c r="I475" s="76"/>
      <c r="J475" s="76"/>
      <c r="K475" s="76"/>
      <c r="L475" s="76"/>
      <c r="M475" s="76"/>
      <c r="N475" s="76"/>
      <c r="O475" s="76"/>
      <c r="P475" s="76"/>
      <c r="Q475" s="76"/>
      <c r="R475" s="76"/>
      <c r="S475" s="76"/>
      <c r="T475" s="76"/>
      <c r="U475" s="76"/>
      <c r="V475" s="76"/>
      <c r="W475" s="76"/>
      <c r="X475" s="76"/>
      <c r="Y475" s="76"/>
      <c r="Z475" s="76"/>
    </row>
    <row r="476" spans="1:26" ht="14.25" customHeight="1" x14ac:dyDescent="0.3">
      <c r="A476" s="76"/>
      <c r="B476" s="76"/>
      <c r="C476" s="76"/>
      <c r="D476" s="76"/>
      <c r="E476" s="76"/>
      <c r="F476" s="76"/>
      <c r="G476" s="76"/>
      <c r="H476" s="76"/>
      <c r="I476" s="76"/>
      <c r="J476" s="76"/>
      <c r="K476" s="76"/>
      <c r="L476" s="76"/>
      <c r="M476" s="76"/>
      <c r="N476" s="76"/>
      <c r="O476" s="76"/>
      <c r="P476" s="76"/>
      <c r="Q476" s="76"/>
      <c r="R476" s="76"/>
      <c r="S476" s="76"/>
      <c r="T476" s="76"/>
      <c r="U476" s="76"/>
      <c r="V476" s="76"/>
      <c r="W476" s="76"/>
      <c r="X476" s="76"/>
      <c r="Y476" s="76"/>
      <c r="Z476" s="76"/>
    </row>
    <row r="477" spans="1:26" ht="14.25" customHeight="1" x14ac:dyDescent="0.3">
      <c r="A477" s="76"/>
      <c r="B477" s="76"/>
      <c r="C477" s="76"/>
      <c r="D477" s="76"/>
      <c r="E477" s="76"/>
      <c r="F477" s="76"/>
      <c r="G477" s="76"/>
      <c r="H477" s="76"/>
      <c r="I477" s="76"/>
      <c r="J477" s="76"/>
      <c r="K477" s="76"/>
      <c r="L477" s="76"/>
      <c r="M477" s="76"/>
      <c r="N477" s="76"/>
      <c r="O477" s="76"/>
      <c r="P477" s="76"/>
      <c r="Q477" s="76"/>
      <c r="R477" s="76"/>
      <c r="S477" s="76"/>
      <c r="T477" s="76"/>
      <c r="U477" s="76"/>
      <c r="V477" s="76"/>
      <c r="W477" s="76"/>
      <c r="X477" s="76"/>
      <c r="Y477" s="76"/>
      <c r="Z477" s="76"/>
    </row>
    <row r="478" spans="1:26" ht="14.25" customHeight="1" x14ac:dyDescent="0.3">
      <c r="A478" s="76"/>
      <c r="B478" s="76"/>
      <c r="C478" s="76"/>
      <c r="D478" s="76"/>
      <c r="E478" s="76"/>
      <c r="F478" s="76"/>
      <c r="G478" s="76"/>
      <c r="H478" s="76"/>
      <c r="I478" s="76"/>
      <c r="J478" s="76"/>
      <c r="K478" s="76"/>
      <c r="L478" s="76"/>
      <c r="M478" s="76"/>
      <c r="N478" s="76"/>
      <c r="O478" s="76"/>
      <c r="P478" s="76"/>
      <c r="Q478" s="76"/>
      <c r="R478" s="76"/>
      <c r="S478" s="76"/>
      <c r="T478" s="76"/>
      <c r="U478" s="76"/>
      <c r="V478" s="76"/>
      <c r="W478" s="76"/>
      <c r="X478" s="76"/>
      <c r="Y478" s="76"/>
      <c r="Z478" s="76"/>
    </row>
    <row r="479" spans="1:26" ht="14.25" customHeight="1" x14ac:dyDescent="0.3">
      <c r="A479" s="76"/>
      <c r="B479" s="76"/>
      <c r="C479" s="76"/>
      <c r="D479" s="76"/>
      <c r="E479" s="76"/>
      <c r="F479" s="76"/>
      <c r="G479" s="76"/>
      <c r="H479" s="76"/>
      <c r="I479" s="76"/>
      <c r="J479" s="76"/>
      <c r="K479" s="76"/>
      <c r="L479" s="76"/>
      <c r="M479" s="76"/>
      <c r="N479" s="76"/>
      <c r="O479" s="76"/>
      <c r="P479" s="76"/>
      <c r="Q479" s="76"/>
      <c r="R479" s="76"/>
      <c r="S479" s="76"/>
      <c r="T479" s="76"/>
      <c r="U479" s="76"/>
      <c r="V479" s="76"/>
      <c r="W479" s="76"/>
      <c r="X479" s="76"/>
      <c r="Y479" s="76"/>
      <c r="Z479" s="76"/>
    </row>
    <row r="480" spans="1:26" ht="14.25" customHeight="1" x14ac:dyDescent="0.3">
      <c r="A480" s="76"/>
      <c r="B480" s="76"/>
      <c r="C480" s="76"/>
      <c r="D480" s="76"/>
      <c r="E480" s="76"/>
      <c r="F480" s="76"/>
      <c r="G480" s="76"/>
      <c r="H480" s="76"/>
      <c r="I480" s="76"/>
      <c r="J480" s="76"/>
      <c r="K480" s="76"/>
      <c r="L480" s="76"/>
      <c r="M480" s="76"/>
      <c r="N480" s="76"/>
      <c r="O480" s="76"/>
      <c r="P480" s="76"/>
      <c r="Q480" s="76"/>
      <c r="R480" s="76"/>
      <c r="S480" s="76"/>
      <c r="T480" s="76"/>
      <c r="U480" s="76"/>
      <c r="V480" s="76"/>
      <c r="W480" s="76"/>
      <c r="X480" s="76"/>
      <c r="Y480" s="76"/>
      <c r="Z480" s="76"/>
    </row>
    <row r="481" spans="1:26" ht="14.25" customHeight="1" x14ac:dyDescent="0.3">
      <c r="A481" s="76"/>
      <c r="B481" s="76"/>
      <c r="C481" s="76"/>
      <c r="D481" s="76"/>
      <c r="E481" s="76"/>
      <c r="F481" s="76"/>
      <c r="G481" s="76"/>
      <c r="H481" s="76"/>
      <c r="I481" s="76"/>
      <c r="J481" s="76"/>
      <c r="K481" s="76"/>
      <c r="L481" s="76"/>
      <c r="M481" s="76"/>
      <c r="N481" s="76"/>
      <c r="O481" s="76"/>
      <c r="P481" s="76"/>
      <c r="Q481" s="76"/>
      <c r="R481" s="76"/>
      <c r="S481" s="76"/>
      <c r="T481" s="76"/>
      <c r="U481" s="76"/>
      <c r="V481" s="76"/>
      <c r="W481" s="76"/>
      <c r="X481" s="76"/>
      <c r="Y481" s="76"/>
      <c r="Z481" s="76"/>
    </row>
    <row r="482" spans="1:26" ht="14.25" customHeight="1" x14ac:dyDescent="0.3">
      <c r="A482" s="76"/>
      <c r="B482" s="76"/>
      <c r="C482" s="76"/>
      <c r="D482" s="76"/>
      <c r="E482" s="76"/>
      <c r="F482" s="76"/>
      <c r="G482" s="76"/>
      <c r="H482" s="76"/>
      <c r="I482" s="76"/>
      <c r="J482" s="76"/>
      <c r="K482" s="76"/>
      <c r="L482" s="76"/>
      <c r="M482" s="76"/>
      <c r="N482" s="76"/>
      <c r="O482" s="76"/>
      <c r="P482" s="76"/>
      <c r="Q482" s="76"/>
      <c r="R482" s="76"/>
      <c r="S482" s="76"/>
      <c r="T482" s="76"/>
      <c r="U482" s="76"/>
      <c r="V482" s="76"/>
      <c r="W482" s="76"/>
      <c r="X482" s="76"/>
      <c r="Y482" s="76"/>
      <c r="Z482" s="76"/>
    </row>
    <row r="483" spans="1:26" ht="14.25" customHeight="1" x14ac:dyDescent="0.3">
      <c r="A483" s="76"/>
      <c r="B483" s="76"/>
      <c r="C483" s="76"/>
      <c r="D483" s="76"/>
      <c r="E483" s="76"/>
      <c r="F483" s="76"/>
      <c r="G483" s="76"/>
      <c r="H483" s="76"/>
      <c r="I483" s="76"/>
      <c r="J483" s="76"/>
      <c r="K483" s="76"/>
      <c r="L483" s="76"/>
      <c r="M483" s="76"/>
      <c r="N483" s="76"/>
      <c r="O483" s="76"/>
      <c r="P483" s="76"/>
      <c r="Q483" s="76"/>
      <c r="R483" s="76"/>
      <c r="S483" s="76"/>
      <c r="T483" s="76"/>
      <c r="U483" s="76"/>
      <c r="V483" s="76"/>
      <c r="W483" s="76"/>
      <c r="X483" s="76"/>
      <c r="Y483" s="76"/>
      <c r="Z483" s="76"/>
    </row>
    <row r="484" spans="1:26" ht="14.25" customHeight="1" x14ac:dyDescent="0.3">
      <c r="A484" s="76"/>
      <c r="B484" s="76"/>
      <c r="C484" s="76"/>
      <c r="D484" s="76"/>
      <c r="E484" s="76"/>
      <c r="F484" s="76"/>
      <c r="G484" s="76"/>
      <c r="H484" s="76"/>
      <c r="I484" s="76"/>
      <c r="J484" s="76"/>
      <c r="K484" s="76"/>
      <c r="L484" s="76"/>
      <c r="M484" s="76"/>
      <c r="N484" s="76"/>
      <c r="O484" s="76"/>
      <c r="P484" s="76"/>
      <c r="Q484" s="76"/>
      <c r="R484" s="76"/>
      <c r="S484" s="76"/>
      <c r="T484" s="76"/>
      <c r="U484" s="76"/>
      <c r="V484" s="76"/>
      <c r="W484" s="76"/>
      <c r="X484" s="76"/>
      <c r="Y484" s="76"/>
      <c r="Z484" s="76"/>
    </row>
    <row r="485" spans="1:26" ht="14.25" customHeight="1" x14ac:dyDescent="0.3">
      <c r="A485" s="76"/>
      <c r="B485" s="76"/>
      <c r="C485" s="76"/>
      <c r="D485" s="76"/>
      <c r="E485" s="76"/>
      <c r="F485" s="76"/>
      <c r="G485" s="76"/>
      <c r="H485" s="76"/>
      <c r="I485" s="76"/>
      <c r="J485" s="76"/>
      <c r="K485" s="76"/>
      <c r="L485" s="76"/>
      <c r="M485" s="76"/>
      <c r="N485" s="76"/>
      <c r="O485" s="76"/>
      <c r="P485" s="76"/>
      <c r="Q485" s="76"/>
      <c r="R485" s="76"/>
      <c r="S485" s="76"/>
      <c r="T485" s="76"/>
      <c r="U485" s="76"/>
      <c r="V485" s="76"/>
      <c r="W485" s="76"/>
      <c r="X485" s="76"/>
      <c r="Y485" s="76"/>
      <c r="Z485" s="76"/>
    </row>
    <row r="486" spans="1:26" ht="14.25" customHeight="1" x14ac:dyDescent="0.3">
      <c r="A486" s="76"/>
      <c r="B486" s="76"/>
      <c r="C486" s="76"/>
      <c r="D486" s="76"/>
      <c r="E486" s="76"/>
      <c r="F486" s="76"/>
      <c r="G486" s="76"/>
      <c r="H486" s="76"/>
      <c r="I486" s="76"/>
      <c r="J486" s="76"/>
      <c r="K486" s="76"/>
      <c r="L486" s="76"/>
      <c r="M486" s="76"/>
      <c r="N486" s="76"/>
      <c r="O486" s="76"/>
      <c r="P486" s="76"/>
      <c r="Q486" s="76"/>
      <c r="R486" s="76"/>
      <c r="S486" s="76"/>
      <c r="T486" s="76"/>
      <c r="U486" s="76"/>
      <c r="V486" s="76"/>
      <c r="W486" s="76"/>
      <c r="X486" s="76"/>
      <c r="Y486" s="76"/>
      <c r="Z486" s="76"/>
    </row>
    <row r="487" spans="1:26" ht="14.25" customHeight="1" x14ac:dyDescent="0.3">
      <c r="A487" s="76"/>
      <c r="B487" s="76"/>
      <c r="C487" s="76"/>
      <c r="D487" s="76"/>
      <c r="E487" s="76"/>
      <c r="F487" s="76"/>
      <c r="G487" s="76"/>
      <c r="H487" s="76"/>
      <c r="I487" s="76"/>
      <c r="J487" s="76"/>
      <c r="K487" s="76"/>
      <c r="L487" s="76"/>
      <c r="M487" s="76"/>
      <c r="N487" s="76"/>
      <c r="O487" s="76"/>
      <c r="P487" s="76"/>
      <c r="Q487" s="76"/>
      <c r="R487" s="76"/>
      <c r="S487" s="76"/>
      <c r="T487" s="76"/>
      <c r="U487" s="76"/>
      <c r="V487" s="76"/>
      <c r="W487" s="76"/>
      <c r="X487" s="76"/>
      <c r="Y487" s="76"/>
      <c r="Z487" s="76"/>
    </row>
    <row r="488" spans="1:26" ht="14.25" customHeight="1" x14ac:dyDescent="0.3">
      <c r="A488" s="76"/>
      <c r="B488" s="76"/>
      <c r="C488" s="76"/>
      <c r="D488" s="76"/>
      <c r="E488" s="76"/>
      <c r="F488" s="76"/>
      <c r="G488" s="76"/>
      <c r="H488" s="76"/>
      <c r="I488" s="76"/>
      <c r="J488" s="76"/>
      <c r="K488" s="76"/>
      <c r="L488" s="76"/>
      <c r="M488" s="76"/>
      <c r="N488" s="76"/>
      <c r="O488" s="76"/>
      <c r="P488" s="76"/>
      <c r="Q488" s="76"/>
      <c r="R488" s="76"/>
      <c r="S488" s="76"/>
      <c r="T488" s="76"/>
      <c r="U488" s="76"/>
      <c r="V488" s="76"/>
      <c r="W488" s="76"/>
      <c r="X488" s="76"/>
      <c r="Y488" s="76"/>
      <c r="Z488" s="76"/>
    </row>
    <row r="489" spans="1:26" ht="14.25" customHeight="1" x14ac:dyDescent="0.3">
      <c r="A489" s="76"/>
      <c r="B489" s="76"/>
      <c r="C489" s="76"/>
      <c r="D489" s="76"/>
      <c r="E489" s="76"/>
      <c r="F489" s="76"/>
      <c r="G489" s="76"/>
      <c r="H489" s="76"/>
      <c r="I489" s="76"/>
      <c r="J489" s="76"/>
      <c r="K489" s="76"/>
      <c r="L489" s="76"/>
      <c r="M489" s="76"/>
      <c r="N489" s="76"/>
      <c r="O489" s="76"/>
      <c r="P489" s="76"/>
      <c r="Q489" s="76"/>
      <c r="R489" s="76"/>
      <c r="S489" s="76"/>
      <c r="T489" s="76"/>
      <c r="U489" s="76"/>
      <c r="V489" s="76"/>
      <c r="W489" s="76"/>
      <c r="X489" s="76"/>
      <c r="Y489" s="76"/>
      <c r="Z489" s="76"/>
    </row>
    <row r="490" spans="1:26" ht="14.25" customHeight="1" x14ac:dyDescent="0.3">
      <c r="A490" s="76"/>
      <c r="B490" s="76"/>
      <c r="C490" s="76"/>
      <c r="D490" s="76"/>
      <c r="E490" s="76"/>
      <c r="F490" s="76"/>
      <c r="G490" s="76"/>
      <c r="H490" s="76"/>
      <c r="I490" s="76"/>
      <c r="J490" s="76"/>
      <c r="K490" s="76"/>
      <c r="L490" s="76"/>
      <c r="M490" s="76"/>
      <c r="N490" s="76"/>
      <c r="O490" s="76"/>
      <c r="P490" s="76"/>
      <c r="Q490" s="76"/>
      <c r="R490" s="76"/>
      <c r="S490" s="76"/>
      <c r="T490" s="76"/>
      <c r="U490" s="76"/>
      <c r="V490" s="76"/>
      <c r="W490" s="76"/>
      <c r="X490" s="76"/>
      <c r="Y490" s="76"/>
      <c r="Z490" s="76"/>
    </row>
    <row r="491" spans="1:26" ht="14.25" customHeight="1" x14ac:dyDescent="0.3">
      <c r="A491" s="76"/>
      <c r="B491" s="76"/>
      <c r="C491" s="76"/>
      <c r="D491" s="76"/>
      <c r="E491" s="76"/>
      <c r="F491" s="76"/>
      <c r="G491" s="76"/>
      <c r="H491" s="76"/>
      <c r="I491" s="76"/>
      <c r="J491" s="76"/>
      <c r="K491" s="76"/>
      <c r="L491" s="76"/>
      <c r="M491" s="76"/>
      <c r="N491" s="76"/>
      <c r="O491" s="76"/>
      <c r="P491" s="76"/>
      <c r="Q491" s="76"/>
      <c r="R491" s="76"/>
      <c r="S491" s="76"/>
      <c r="T491" s="76"/>
      <c r="U491" s="76"/>
      <c r="V491" s="76"/>
      <c r="W491" s="76"/>
      <c r="X491" s="76"/>
      <c r="Y491" s="76"/>
      <c r="Z491" s="76"/>
    </row>
    <row r="492" spans="1:26" ht="14.25" customHeight="1" x14ac:dyDescent="0.3">
      <c r="A492" s="76"/>
      <c r="B492" s="76"/>
      <c r="C492" s="76"/>
      <c r="D492" s="76"/>
      <c r="E492" s="76"/>
      <c r="F492" s="76"/>
      <c r="G492" s="76"/>
      <c r="H492" s="76"/>
      <c r="I492" s="76"/>
      <c r="J492" s="76"/>
      <c r="K492" s="76"/>
      <c r="L492" s="76"/>
      <c r="M492" s="76"/>
      <c r="N492" s="76"/>
      <c r="O492" s="76"/>
      <c r="P492" s="76"/>
      <c r="Q492" s="76"/>
      <c r="R492" s="76"/>
      <c r="S492" s="76"/>
      <c r="T492" s="76"/>
      <c r="U492" s="76"/>
      <c r="V492" s="76"/>
      <c r="W492" s="76"/>
      <c r="X492" s="76"/>
      <c r="Y492" s="76"/>
      <c r="Z492" s="76"/>
    </row>
    <row r="493" spans="1:26" ht="14.25" customHeight="1" x14ac:dyDescent="0.3">
      <c r="A493" s="76"/>
      <c r="B493" s="76"/>
      <c r="C493" s="76"/>
      <c r="D493" s="76"/>
      <c r="E493" s="76"/>
      <c r="F493" s="76"/>
      <c r="G493" s="76"/>
      <c r="H493" s="76"/>
      <c r="I493" s="76"/>
      <c r="J493" s="76"/>
      <c r="K493" s="76"/>
      <c r="L493" s="76"/>
      <c r="M493" s="76"/>
      <c r="N493" s="76"/>
      <c r="O493" s="76"/>
      <c r="P493" s="76"/>
      <c r="Q493" s="76"/>
      <c r="R493" s="76"/>
      <c r="S493" s="76"/>
      <c r="T493" s="76"/>
      <c r="U493" s="76"/>
      <c r="V493" s="76"/>
      <c r="W493" s="76"/>
      <c r="X493" s="76"/>
      <c r="Y493" s="76"/>
      <c r="Z493" s="76"/>
    </row>
    <row r="494" spans="1:26" ht="14.25" customHeight="1" x14ac:dyDescent="0.3">
      <c r="A494" s="76"/>
      <c r="B494" s="76"/>
      <c r="C494" s="76"/>
      <c r="D494" s="76"/>
      <c r="E494" s="76"/>
      <c r="F494" s="76"/>
      <c r="G494" s="76"/>
      <c r="H494" s="76"/>
      <c r="I494" s="76"/>
      <c r="J494" s="76"/>
      <c r="K494" s="76"/>
      <c r="L494" s="76"/>
      <c r="M494" s="76"/>
      <c r="N494" s="76"/>
      <c r="O494" s="76"/>
      <c r="P494" s="76"/>
      <c r="Q494" s="76"/>
      <c r="R494" s="76"/>
      <c r="S494" s="76"/>
      <c r="T494" s="76"/>
      <c r="U494" s="76"/>
      <c r="V494" s="76"/>
      <c r="W494" s="76"/>
      <c r="X494" s="76"/>
      <c r="Y494" s="76"/>
      <c r="Z494" s="76"/>
    </row>
    <row r="495" spans="1:26" ht="14.25" customHeight="1" x14ac:dyDescent="0.3">
      <c r="A495" s="76"/>
      <c r="B495" s="76"/>
      <c r="C495" s="76"/>
      <c r="D495" s="76"/>
      <c r="E495" s="76"/>
      <c r="F495" s="76"/>
      <c r="G495" s="76"/>
      <c r="H495" s="76"/>
      <c r="I495" s="76"/>
      <c r="J495" s="76"/>
      <c r="K495" s="76"/>
      <c r="L495" s="76"/>
      <c r="M495" s="76"/>
      <c r="N495" s="76"/>
      <c r="O495" s="76"/>
      <c r="P495" s="76"/>
      <c r="Q495" s="76"/>
      <c r="R495" s="76"/>
      <c r="S495" s="76"/>
      <c r="T495" s="76"/>
      <c r="U495" s="76"/>
      <c r="V495" s="76"/>
      <c r="W495" s="76"/>
      <c r="X495" s="76"/>
      <c r="Y495" s="76"/>
      <c r="Z495" s="76"/>
    </row>
    <row r="496" spans="1:26" ht="14.25" customHeight="1" x14ac:dyDescent="0.3">
      <c r="A496" s="76"/>
      <c r="B496" s="76"/>
      <c r="C496" s="76"/>
      <c r="D496" s="76"/>
      <c r="E496" s="76"/>
      <c r="F496" s="76"/>
      <c r="G496" s="76"/>
      <c r="H496" s="76"/>
      <c r="I496" s="76"/>
      <c r="J496" s="76"/>
      <c r="K496" s="76"/>
      <c r="L496" s="76"/>
      <c r="M496" s="76"/>
      <c r="N496" s="76"/>
      <c r="O496" s="76"/>
      <c r="P496" s="76"/>
      <c r="Q496" s="76"/>
      <c r="R496" s="76"/>
      <c r="S496" s="76"/>
      <c r="T496" s="76"/>
      <c r="U496" s="76"/>
      <c r="V496" s="76"/>
      <c r="W496" s="76"/>
      <c r="X496" s="76"/>
      <c r="Y496" s="76"/>
      <c r="Z496" s="76"/>
    </row>
    <row r="497" spans="1:26" ht="14.25" customHeight="1" x14ac:dyDescent="0.3">
      <c r="A497" s="76"/>
      <c r="B497" s="76"/>
      <c r="C497" s="76"/>
      <c r="D497" s="76"/>
      <c r="E497" s="76"/>
      <c r="F497" s="76"/>
      <c r="G497" s="76"/>
      <c r="H497" s="76"/>
      <c r="I497" s="76"/>
      <c r="J497" s="76"/>
      <c r="K497" s="76"/>
      <c r="L497" s="76"/>
      <c r="M497" s="76"/>
      <c r="N497" s="76"/>
      <c r="O497" s="76"/>
      <c r="P497" s="76"/>
      <c r="Q497" s="76"/>
      <c r="R497" s="76"/>
      <c r="S497" s="76"/>
      <c r="T497" s="76"/>
      <c r="U497" s="76"/>
      <c r="V497" s="76"/>
      <c r="W497" s="76"/>
      <c r="X497" s="76"/>
      <c r="Y497" s="76"/>
      <c r="Z497" s="76"/>
    </row>
    <row r="498" spans="1:26" ht="14.25" customHeight="1" x14ac:dyDescent="0.3">
      <c r="A498" s="76"/>
      <c r="B498" s="76"/>
      <c r="C498" s="76"/>
      <c r="D498" s="76"/>
      <c r="E498" s="76"/>
      <c r="F498" s="76"/>
      <c r="G498" s="76"/>
      <c r="H498" s="76"/>
      <c r="I498" s="76"/>
      <c r="J498" s="76"/>
      <c r="K498" s="76"/>
      <c r="L498" s="76"/>
      <c r="M498" s="76"/>
      <c r="N498" s="76"/>
      <c r="O498" s="76"/>
      <c r="P498" s="76"/>
      <c r="Q498" s="76"/>
      <c r="R498" s="76"/>
      <c r="S498" s="76"/>
      <c r="T498" s="76"/>
      <c r="U498" s="76"/>
      <c r="V498" s="76"/>
      <c r="W498" s="76"/>
      <c r="X498" s="76"/>
      <c r="Y498" s="76"/>
      <c r="Z498" s="76"/>
    </row>
    <row r="499" spans="1:26" ht="14.25" customHeight="1" x14ac:dyDescent="0.3">
      <c r="A499" s="76"/>
      <c r="B499" s="76"/>
      <c r="C499" s="76"/>
      <c r="D499" s="76"/>
      <c r="E499" s="76"/>
      <c r="F499" s="76"/>
      <c r="G499" s="76"/>
      <c r="H499" s="76"/>
      <c r="I499" s="76"/>
      <c r="J499" s="76"/>
      <c r="K499" s="76"/>
      <c r="L499" s="76"/>
      <c r="M499" s="76"/>
      <c r="N499" s="76"/>
      <c r="O499" s="76"/>
      <c r="P499" s="76"/>
      <c r="Q499" s="76"/>
      <c r="R499" s="76"/>
      <c r="S499" s="76"/>
      <c r="T499" s="76"/>
      <c r="U499" s="76"/>
      <c r="V499" s="76"/>
      <c r="W499" s="76"/>
      <c r="X499" s="76"/>
      <c r="Y499" s="76"/>
      <c r="Z499" s="76"/>
    </row>
    <row r="500" spans="1:26" ht="14.25" customHeight="1" x14ac:dyDescent="0.3">
      <c r="A500" s="76"/>
      <c r="B500" s="76"/>
      <c r="C500" s="76"/>
      <c r="D500" s="76"/>
      <c r="E500" s="76"/>
      <c r="F500" s="76"/>
      <c r="G500" s="76"/>
      <c r="H500" s="76"/>
      <c r="I500" s="76"/>
      <c r="J500" s="76"/>
      <c r="K500" s="76"/>
      <c r="L500" s="76"/>
      <c r="M500" s="76"/>
      <c r="N500" s="76"/>
      <c r="O500" s="76"/>
      <c r="P500" s="76"/>
      <c r="Q500" s="76"/>
      <c r="R500" s="76"/>
      <c r="S500" s="76"/>
      <c r="T500" s="76"/>
      <c r="U500" s="76"/>
      <c r="V500" s="76"/>
      <c r="W500" s="76"/>
      <c r="X500" s="76"/>
      <c r="Y500" s="76"/>
      <c r="Z500" s="76"/>
    </row>
    <row r="501" spans="1:26" ht="14.25" customHeight="1" x14ac:dyDescent="0.3">
      <c r="A501" s="76"/>
      <c r="B501" s="76"/>
      <c r="C501" s="76"/>
      <c r="D501" s="76"/>
      <c r="E501" s="76"/>
      <c r="F501" s="76"/>
      <c r="G501" s="76"/>
      <c r="H501" s="76"/>
      <c r="I501" s="76"/>
      <c r="J501" s="76"/>
      <c r="K501" s="76"/>
      <c r="L501" s="76"/>
      <c r="M501" s="76"/>
      <c r="N501" s="76"/>
      <c r="O501" s="76"/>
      <c r="P501" s="76"/>
      <c r="Q501" s="76"/>
      <c r="R501" s="76"/>
      <c r="S501" s="76"/>
      <c r="T501" s="76"/>
      <c r="U501" s="76"/>
      <c r="V501" s="76"/>
      <c r="W501" s="76"/>
      <c r="X501" s="76"/>
      <c r="Y501" s="76"/>
      <c r="Z501" s="76"/>
    </row>
    <row r="502" spans="1:26" ht="14.25" customHeight="1" x14ac:dyDescent="0.3">
      <c r="A502" s="76"/>
      <c r="B502" s="76"/>
      <c r="C502" s="76"/>
      <c r="D502" s="76"/>
      <c r="E502" s="76"/>
      <c r="F502" s="76"/>
      <c r="G502" s="76"/>
      <c r="H502" s="76"/>
      <c r="I502" s="76"/>
      <c r="J502" s="76"/>
      <c r="K502" s="76"/>
      <c r="L502" s="76"/>
      <c r="M502" s="76"/>
      <c r="N502" s="76"/>
      <c r="O502" s="76"/>
      <c r="P502" s="76"/>
      <c r="Q502" s="76"/>
      <c r="R502" s="76"/>
      <c r="S502" s="76"/>
      <c r="T502" s="76"/>
      <c r="U502" s="76"/>
      <c r="V502" s="76"/>
      <c r="W502" s="76"/>
      <c r="X502" s="76"/>
      <c r="Y502" s="76"/>
      <c r="Z502" s="76"/>
    </row>
    <row r="503" spans="1:26" ht="14.25" customHeight="1" x14ac:dyDescent="0.3">
      <c r="A503" s="76"/>
      <c r="B503" s="76"/>
      <c r="C503" s="76"/>
      <c r="D503" s="76"/>
      <c r="E503" s="76"/>
      <c r="F503" s="76"/>
      <c r="G503" s="76"/>
      <c r="H503" s="76"/>
      <c r="I503" s="76"/>
      <c r="J503" s="76"/>
      <c r="K503" s="76"/>
      <c r="L503" s="76"/>
      <c r="M503" s="76"/>
      <c r="N503" s="76"/>
      <c r="O503" s="76"/>
      <c r="P503" s="76"/>
      <c r="Q503" s="76"/>
      <c r="R503" s="76"/>
      <c r="S503" s="76"/>
      <c r="T503" s="76"/>
      <c r="U503" s="76"/>
      <c r="V503" s="76"/>
      <c r="W503" s="76"/>
      <c r="X503" s="76"/>
      <c r="Y503" s="76"/>
      <c r="Z503" s="76"/>
    </row>
    <row r="504" spans="1:26" ht="14.25" customHeight="1" x14ac:dyDescent="0.3">
      <c r="A504" s="76"/>
      <c r="B504" s="76"/>
      <c r="C504" s="76"/>
      <c r="D504" s="76"/>
      <c r="E504" s="76"/>
      <c r="F504" s="76"/>
      <c r="G504" s="76"/>
      <c r="H504" s="76"/>
      <c r="I504" s="76"/>
      <c r="J504" s="76"/>
      <c r="K504" s="76"/>
      <c r="L504" s="76"/>
      <c r="M504" s="76"/>
      <c r="N504" s="76"/>
      <c r="O504" s="76"/>
      <c r="P504" s="76"/>
      <c r="Q504" s="76"/>
      <c r="R504" s="76"/>
      <c r="S504" s="76"/>
      <c r="T504" s="76"/>
      <c r="U504" s="76"/>
      <c r="V504" s="76"/>
      <c r="W504" s="76"/>
      <c r="X504" s="76"/>
      <c r="Y504" s="76"/>
      <c r="Z504" s="76"/>
    </row>
    <row r="505" spans="1:26" ht="14.25" customHeight="1" x14ac:dyDescent="0.3">
      <c r="A505" s="76"/>
      <c r="B505" s="76"/>
      <c r="C505" s="76"/>
      <c r="D505" s="76"/>
      <c r="E505" s="76"/>
      <c r="F505" s="76"/>
      <c r="G505" s="76"/>
      <c r="H505" s="76"/>
      <c r="I505" s="76"/>
      <c r="J505" s="76"/>
      <c r="K505" s="76"/>
      <c r="L505" s="76"/>
      <c r="M505" s="76"/>
      <c r="N505" s="76"/>
      <c r="O505" s="76"/>
      <c r="P505" s="76"/>
      <c r="Q505" s="76"/>
      <c r="R505" s="76"/>
      <c r="S505" s="76"/>
      <c r="T505" s="76"/>
      <c r="U505" s="76"/>
      <c r="V505" s="76"/>
      <c r="W505" s="76"/>
      <c r="X505" s="76"/>
      <c r="Y505" s="76"/>
      <c r="Z505" s="76"/>
    </row>
    <row r="506" spans="1:26" ht="14.25" customHeight="1" x14ac:dyDescent="0.3">
      <c r="A506" s="76"/>
      <c r="B506" s="76"/>
      <c r="C506" s="76"/>
      <c r="D506" s="76"/>
      <c r="E506" s="76"/>
      <c r="F506" s="76"/>
      <c r="G506" s="76"/>
      <c r="H506" s="76"/>
      <c r="I506" s="76"/>
      <c r="J506" s="76"/>
      <c r="K506" s="76"/>
      <c r="L506" s="76"/>
      <c r="M506" s="76"/>
      <c r="N506" s="76"/>
      <c r="O506" s="76"/>
      <c r="P506" s="76"/>
      <c r="Q506" s="76"/>
      <c r="R506" s="76"/>
      <c r="S506" s="76"/>
      <c r="T506" s="76"/>
      <c r="U506" s="76"/>
      <c r="V506" s="76"/>
      <c r="W506" s="76"/>
      <c r="X506" s="76"/>
      <c r="Y506" s="76"/>
      <c r="Z506" s="76"/>
    </row>
    <row r="507" spans="1:26" ht="14.25" customHeight="1" x14ac:dyDescent="0.3">
      <c r="A507" s="76"/>
      <c r="B507" s="76"/>
      <c r="C507" s="76"/>
      <c r="D507" s="76"/>
      <c r="E507" s="76"/>
      <c r="F507" s="76"/>
      <c r="G507" s="76"/>
      <c r="H507" s="76"/>
      <c r="I507" s="76"/>
      <c r="J507" s="76"/>
      <c r="K507" s="76"/>
      <c r="L507" s="76"/>
      <c r="M507" s="76"/>
      <c r="N507" s="76"/>
      <c r="O507" s="76"/>
      <c r="P507" s="76"/>
      <c r="Q507" s="76"/>
      <c r="R507" s="76"/>
      <c r="S507" s="76"/>
      <c r="T507" s="76"/>
      <c r="U507" s="76"/>
      <c r="V507" s="76"/>
      <c r="W507" s="76"/>
      <c r="X507" s="76"/>
      <c r="Y507" s="76"/>
      <c r="Z507" s="76"/>
    </row>
    <row r="508" spans="1:26" ht="14.25" customHeight="1" x14ac:dyDescent="0.3">
      <c r="A508" s="76"/>
      <c r="B508" s="76"/>
      <c r="C508" s="76"/>
      <c r="D508" s="76"/>
      <c r="E508" s="76"/>
      <c r="F508" s="76"/>
      <c r="G508" s="76"/>
      <c r="H508" s="76"/>
      <c r="I508" s="76"/>
      <c r="J508" s="76"/>
      <c r="K508" s="76"/>
      <c r="L508" s="76"/>
      <c r="M508" s="76"/>
      <c r="N508" s="76"/>
      <c r="O508" s="76"/>
      <c r="P508" s="76"/>
      <c r="Q508" s="76"/>
      <c r="R508" s="76"/>
      <c r="S508" s="76"/>
      <c r="T508" s="76"/>
      <c r="U508" s="76"/>
      <c r="V508" s="76"/>
      <c r="W508" s="76"/>
      <c r="X508" s="76"/>
      <c r="Y508" s="76"/>
      <c r="Z508" s="76"/>
    </row>
    <row r="509" spans="1:26" ht="14.25" customHeight="1" x14ac:dyDescent="0.3">
      <c r="A509" s="76"/>
      <c r="B509" s="76"/>
      <c r="C509" s="76"/>
      <c r="D509" s="76"/>
      <c r="E509" s="76"/>
      <c r="F509" s="76"/>
      <c r="G509" s="76"/>
      <c r="H509" s="76"/>
      <c r="I509" s="76"/>
      <c r="J509" s="76"/>
      <c r="K509" s="76"/>
      <c r="L509" s="76"/>
      <c r="M509" s="76"/>
      <c r="N509" s="76"/>
      <c r="O509" s="76"/>
      <c r="P509" s="76"/>
      <c r="Q509" s="76"/>
      <c r="R509" s="76"/>
      <c r="S509" s="76"/>
      <c r="T509" s="76"/>
      <c r="U509" s="76"/>
      <c r="V509" s="76"/>
      <c r="W509" s="76"/>
      <c r="X509" s="76"/>
      <c r="Y509" s="76"/>
      <c r="Z509" s="76"/>
    </row>
    <row r="510" spans="1:26" ht="14.25" customHeight="1" x14ac:dyDescent="0.3">
      <c r="A510" s="76"/>
      <c r="B510" s="76"/>
      <c r="C510" s="76"/>
      <c r="D510" s="76"/>
      <c r="E510" s="76"/>
      <c r="F510" s="76"/>
      <c r="G510" s="76"/>
      <c r="H510" s="76"/>
      <c r="I510" s="76"/>
      <c r="J510" s="76"/>
      <c r="K510" s="76"/>
      <c r="L510" s="76"/>
      <c r="M510" s="76"/>
      <c r="N510" s="76"/>
      <c r="O510" s="76"/>
      <c r="P510" s="76"/>
      <c r="Q510" s="76"/>
      <c r="R510" s="76"/>
      <c r="S510" s="76"/>
      <c r="T510" s="76"/>
      <c r="U510" s="76"/>
      <c r="V510" s="76"/>
      <c r="W510" s="76"/>
      <c r="X510" s="76"/>
      <c r="Y510" s="76"/>
      <c r="Z510" s="76"/>
    </row>
    <row r="511" spans="1:26" ht="14.25" customHeight="1" x14ac:dyDescent="0.3">
      <c r="A511" s="76"/>
      <c r="B511" s="76"/>
      <c r="C511" s="76"/>
      <c r="D511" s="76"/>
      <c r="E511" s="76"/>
      <c r="F511" s="76"/>
      <c r="G511" s="76"/>
      <c r="H511" s="76"/>
      <c r="I511" s="76"/>
      <c r="J511" s="76"/>
      <c r="K511" s="76"/>
      <c r="L511" s="76"/>
      <c r="M511" s="76"/>
      <c r="N511" s="76"/>
      <c r="O511" s="76"/>
      <c r="P511" s="76"/>
      <c r="Q511" s="76"/>
      <c r="R511" s="76"/>
      <c r="S511" s="76"/>
      <c r="T511" s="76"/>
      <c r="U511" s="76"/>
      <c r="V511" s="76"/>
      <c r="W511" s="76"/>
      <c r="X511" s="76"/>
      <c r="Y511" s="76"/>
      <c r="Z511" s="76"/>
    </row>
    <row r="512" spans="1:26" ht="14.25" customHeight="1" x14ac:dyDescent="0.3">
      <c r="A512" s="76"/>
      <c r="B512" s="76"/>
      <c r="C512" s="76"/>
      <c r="D512" s="76"/>
      <c r="E512" s="76"/>
      <c r="F512" s="76"/>
      <c r="G512" s="76"/>
      <c r="H512" s="76"/>
      <c r="I512" s="76"/>
      <c r="J512" s="76"/>
      <c r="K512" s="76"/>
      <c r="L512" s="76"/>
      <c r="M512" s="76"/>
      <c r="N512" s="76"/>
      <c r="O512" s="76"/>
      <c r="P512" s="76"/>
      <c r="Q512" s="76"/>
      <c r="R512" s="76"/>
      <c r="S512" s="76"/>
      <c r="T512" s="76"/>
      <c r="U512" s="76"/>
      <c r="V512" s="76"/>
      <c r="W512" s="76"/>
      <c r="X512" s="76"/>
      <c r="Y512" s="76"/>
      <c r="Z512" s="76"/>
    </row>
    <row r="513" spans="1:26" ht="14.25" customHeight="1" x14ac:dyDescent="0.3">
      <c r="A513" s="76"/>
      <c r="B513" s="76"/>
      <c r="C513" s="76"/>
      <c r="D513" s="76"/>
      <c r="E513" s="76"/>
      <c r="F513" s="76"/>
      <c r="G513" s="76"/>
      <c r="H513" s="76"/>
      <c r="I513" s="76"/>
      <c r="J513" s="76"/>
      <c r="K513" s="76"/>
      <c r="L513" s="76"/>
      <c r="M513" s="76"/>
      <c r="N513" s="76"/>
      <c r="O513" s="76"/>
      <c r="P513" s="76"/>
      <c r="Q513" s="76"/>
      <c r="R513" s="76"/>
      <c r="S513" s="76"/>
      <c r="T513" s="76"/>
      <c r="U513" s="76"/>
      <c r="V513" s="76"/>
      <c r="W513" s="76"/>
      <c r="X513" s="76"/>
      <c r="Y513" s="76"/>
      <c r="Z513" s="76"/>
    </row>
    <row r="514" spans="1:26" ht="14.25" customHeight="1" x14ac:dyDescent="0.3">
      <c r="A514" s="76"/>
      <c r="B514" s="76"/>
      <c r="C514" s="76"/>
      <c r="D514" s="76"/>
      <c r="E514" s="76"/>
      <c r="F514" s="76"/>
      <c r="G514" s="76"/>
      <c r="H514" s="76"/>
      <c r="I514" s="76"/>
      <c r="J514" s="76"/>
      <c r="K514" s="76"/>
      <c r="L514" s="76"/>
      <c r="M514" s="76"/>
      <c r="N514" s="76"/>
      <c r="O514" s="76"/>
      <c r="P514" s="76"/>
      <c r="Q514" s="76"/>
      <c r="R514" s="76"/>
      <c r="S514" s="76"/>
      <c r="T514" s="76"/>
      <c r="U514" s="76"/>
      <c r="V514" s="76"/>
      <c r="W514" s="76"/>
      <c r="X514" s="76"/>
      <c r="Y514" s="76"/>
      <c r="Z514" s="76"/>
    </row>
    <row r="515" spans="1:26" ht="14.25" customHeight="1" x14ac:dyDescent="0.3">
      <c r="A515" s="76"/>
      <c r="B515" s="76"/>
      <c r="C515" s="76"/>
      <c r="D515" s="76"/>
      <c r="E515" s="76"/>
      <c r="F515" s="76"/>
      <c r="G515" s="76"/>
      <c r="H515" s="76"/>
      <c r="I515" s="76"/>
      <c r="J515" s="76"/>
      <c r="K515" s="76"/>
      <c r="L515" s="76"/>
      <c r="M515" s="76"/>
      <c r="N515" s="76"/>
      <c r="O515" s="76"/>
      <c r="P515" s="76"/>
      <c r="Q515" s="76"/>
      <c r="R515" s="76"/>
      <c r="S515" s="76"/>
      <c r="T515" s="76"/>
      <c r="U515" s="76"/>
      <c r="V515" s="76"/>
      <c r="W515" s="76"/>
      <c r="X515" s="76"/>
      <c r="Y515" s="76"/>
      <c r="Z515" s="76"/>
    </row>
    <row r="516" spans="1:26" ht="14.25" customHeight="1" x14ac:dyDescent="0.3">
      <c r="A516" s="76"/>
      <c r="B516" s="76"/>
      <c r="C516" s="76"/>
      <c r="D516" s="76"/>
      <c r="E516" s="76"/>
      <c r="F516" s="76"/>
      <c r="G516" s="76"/>
      <c r="H516" s="76"/>
      <c r="I516" s="76"/>
      <c r="J516" s="76"/>
      <c r="K516" s="76"/>
      <c r="L516" s="76"/>
      <c r="M516" s="76"/>
      <c r="N516" s="76"/>
      <c r="O516" s="76"/>
      <c r="P516" s="76"/>
      <c r="Q516" s="76"/>
      <c r="R516" s="76"/>
      <c r="S516" s="76"/>
      <c r="T516" s="76"/>
      <c r="U516" s="76"/>
      <c r="V516" s="76"/>
      <c r="W516" s="76"/>
      <c r="X516" s="76"/>
      <c r="Y516" s="76"/>
      <c r="Z516" s="76"/>
    </row>
    <row r="517" spans="1:26" ht="14.25" customHeight="1" x14ac:dyDescent="0.3">
      <c r="A517" s="76"/>
      <c r="B517" s="76"/>
      <c r="C517" s="76"/>
      <c r="D517" s="76"/>
      <c r="E517" s="76"/>
      <c r="F517" s="76"/>
      <c r="G517" s="76"/>
      <c r="H517" s="76"/>
      <c r="I517" s="76"/>
      <c r="J517" s="76"/>
      <c r="K517" s="76"/>
      <c r="L517" s="76"/>
      <c r="M517" s="76"/>
      <c r="N517" s="76"/>
      <c r="O517" s="76"/>
      <c r="P517" s="76"/>
      <c r="Q517" s="76"/>
      <c r="R517" s="76"/>
      <c r="S517" s="76"/>
      <c r="T517" s="76"/>
      <c r="U517" s="76"/>
      <c r="V517" s="76"/>
      <c r="W517" s="76"/>
      <c r="X517" s="76"/>
      <c r="Y517" s="76"/>
      <c r="Z517" s="76"/>
    </row>
    <row r="518" spans="1:26" ht="14.25" customHeight="1" x14ac:dyDescent="0.3">
      <c r="A518" s="76"/>
      <c r="B518" s="76"/>
      <c r="C518" s="76"/>
      <c r="D518" s="76"/>
      <c r="E518" s="76"/>
      <c r="F518" s="76"/>
      <c r="G518" s="76"/>
      <c r="H518" s="76"/>
      <c r="I518" s="76"/>
      <c r="J518" s="76"/>
      <c r="K518" s="76"/>
      <c r="L518" s="76"/>
      <c r="M518" s="76"/>
      <c r="N518" s="76"/>
      <c r="O518" s="76"/>
      <c r="P518" s="76"/>
      <c r="Q518" s="76"/>
      <c r="R518" s="76"/>
      <c r="S518" s="76"/>
      <c r="T518" s="76"/>
      <c r="U518" s="76"/>
      <c r="V518" s="76"/>
      <c r="W518" s="76"/>
      <c r="X518" s="76"/>
      <c r="Y518" s="76"/>
      <c r="Z518" s="76"/>
    </row>
    <row r="519" spans="1:26" ht="14.25" customHeight="1" x14ac:dyDescent="0.3">
      <c r="A519" s="76"/>
      <c r="B519" s="76"/>
      <c r="C519" s="76"/>
      <c r="D519" s="76"/>
      <c r="E519" s="76"/>
      <c r="F519" s="76"/>
      <c r="G519" s="76"/>
      <c r="H519" s="76"/>
      <c r="I519" s="76"/>
      <c r="J519" s="76"/>
      <c r="K519" s="76"/>
      <c r="L519" s="76"/>
      <c r="M519" s="76"/>
      <c r="N519" s="76"/>
      <c r="O519" s="76"/>
      <c r="P519" s="76"/>
      <c r="Q519" s="76"/>
      <c r="R519" s="76"/>
      <c r="S519" s="76"/>
      <c r="T519" s="76"/>
      <c r="U519" s="76"/>
      <c r="V519" s="76"/>
      <c r="W519" s="76"/>
      <c r="X519" s="76"/>
      <c r="Y519" s="76"/>
      <c r="Z519" s="76"/>
    </row>
    <row r="520" spans="1:26" ht="14.25" customHeight="1" x14ac:dyDescent="0.3">
      <c r="A520" s="76"/>
      <c r="B520" s="76"/>
      <c r="C520" s="76"/>
      <c r="D520" s="76"/>
      <c r="E520" s="76"/>
      <c r="F520" s="76"/>
      <c r="G520" s="76"/>
      <c r="H520" s="76"/>
      <c r="I520" s="76"/>
      <c r="J520" s="76"/>
      <c r="K520" s="76"/>
      <c r="L520" s="76"/>
      <c r="M520" s="76"/>
      <c r="N520" s="76"/>
      <c r="O520" s="76"/>
      <c r="P520" s="76"/>
      <c r="Q520" s="76"/>
      <c r="R520" s="76"/>
      <c r="S520" s="76"/>
      <c r="T520" s="76"/>
      <c r="U520" s="76"/>
      <c r="V520" s="76"/>
      <c r="W520" s="76"/>
      <c r="X520" s="76"/>
      <c r="Y520" s="76"/>
      <c r="Z520" s="76"/>
    </row>
    <row r="521" spans="1:26" ht="14.25" customHeight="1" x14ac:dyDescent="0.3">
      <c r="A521" s="76"/>
      <c r="B521" s="76"/>
      <c r="C521" s="76"/>
      <c r="D521" s="76"/>
      <c r="E521" s="76"/>
      <c r="F521" s="76"/>
      <c r="G521" s="76"/>
      <c r="H521" s="76"/>
      <c r="I521" s="76"/>
      <c r="J521" s="76"/>
      <c r="K521" s="76"/>
      <c r="L521" s="76"/>
      <c r="M521" s="76"/>
      <c r="N521" s="76"/>
      <c r="O521" s="76"/>
      <c r="P521" s="76"/>
      <c r="Q521" s="76"/>
      <c r="R521" s="76"/>
      <c r="S521" s="76"/>
      <c r="T521" s="76"/>
      <c r="U521" s="76"/>
      <c r="V521" s="76"/>
      <c r="W521" s="76"/>
      <c r="X521" s="76"/>
      <c r="Y521" s="76"/>
      <c r="Z521" s="76"/>
    </row>
    <row r="522" spans="1:26" ht="14.25" customHeight="1" x14ac:dyDescent="0.3">
      <c r="A522" s="76"/>
      <c r="B522" s="76"/>
      <c r="C522" s="76"/>
      <c r="D522" s="76"/>
      <c r="E522" s="76"/>
      <c r="F522" s="76"/>
      <c r="G522" s="76"/>
      <c r="H522" s="76"/>
      <c r="I522" s="76"/>
      <c r="J522" s="76"/>
      <c r="K522" s="76"/>
      <c r="L522" s="76"/>
      <c r="M522" s="76"/>
      <c r="N522" s="76"/>
      <c r="O522" s="76"/>
      <c r="P522" s="76"/>
      <c r="Q522" s="76"/>
      <c r="R522" s="76"/>
      <c r="S522" s="76"/>
      <c r="T522" s="76"/>
      <c r="U522" s="76"/>
      <c r="V522" s="76"/>
      <c r="W522" s="76"/>
      <c r="X522" s="76"/>
      <c r="Y522" s="76"/>
      <c r="Z522" s="76"/>
    </row>
    <row r="523" spans="1:26" ht="14.25" customHeight="1" x14ac:dyDescent="0.3">
      <c r="A523" s="76"/>
      <c r="B523" s="76"/>
      <c r="C523" s="76"/>
      <c r="D523" s="76"/>
      <c r="E523" s="76"/>
      <c r="F523" s="76"/>
      <c r="G523" s="76"/>
      <c r="H523" s="76"/>
      <c r="I523" s="76"/>
      <c r="J523" s="76"/>
      <c r="K523" s="76"/>
      <c r="L523" s="76"/>
      <c r="M523" s="76"/>
      <c r="N523" s="76"/>
      <c r="O523" s="76"/>
      <c r="P523" s="76"/>
      <c r="Q523" s="76"/>
      <c r="R523" s="76"/>
      <c r="S523" s="76"/>
      <c r="T523" s="76"/>
      <c r="U523" s="76"/>
      <c r="V523" s="76"/>
      <c r="W523" s="76"/>
      <c r="X523" s="76"/>
      <c r="Y523" s="76"/>
      <c r="Z523" s="76"/>
    </row>
    <row r="524" spans="1:26" ht="14.25" customHeight="1" x14ac:dyDescent="0.3">
      <c r="A524" s="76"/>
      <c r="B524" s="76"/>
      <c r="C524" s="76"/>
      <c r="D524" s="76"/>
      <c r="E524" s="76"/>
      <c r="F524" s="76"/>
      <c r="G524" s="76"/>
      <c r="H524" s="76"/>
      <c r="I524" s="76"/>
      <c r="J524" s="76"/>
      <c r="K524" s="76"/>
      <c r="L524" s="76"/>
      <c r="M524" s="76"/>
      <c r="N524" s="76"/>
      <c r="O524" s="76"/>
      <c r="P524" s="76"/>
      <c r="Q524" s="76"/>
      <c r="R524" s="76"/>
      <c r="S524" s="76"/>
      <c r="T524" s="76"/>
      <c r="U524" s="76"/>
      <c r="V524" s="76"/>
      <c r="W524" s="76"/>
      <c r="X524" s="76"/>
      <c r="Y524" s="76"/>
      <c r="Z524" s="76"/>
    </row>
    <row r="525" spans="1:26" ht="14.25" customHeight="1" x14ac:dyDescent="0.3">
      <c r="A525" s="76"/>
      <c r="B525" s="76"/>
      <c r="C525" s="76"/>
      <c r="D525" s="76"/>
      <c r="E525" s="76"/>
      <c r="F525" s="76"/>
      <c r="G525" s="76"/>
      <c r="H525" s="76"/>
      <c r="I525" s="76"/>
      <c r="J525" s="76"/>
      <c r="K525" s="76"/>
      <c r="L525" s="76"/>
      <c r="M525" s="76"/>
      <c r="N525" s="76"/>
      <c r="O525" s="76"/>
      <c r="P525" s="76"/>
      <c r="Q525" s="76"/>
      <c r="R525" s="76"/>
      <c r="S525" s="76"/>
      <c r="T525" s="76"/>
      <c r="U525" s="76"/>
      <c r="V525" s="76"/>
      <c r="W525" s="76"/>
      <c r="X525" s="76"/>
      <c r="Y525" s="76"/>
      <c r="Z525" s="76"/>
    </row>
    <row r="526" spans="1:26" ht="14.25" customHeight="1" x14ac:dyDescent="0.3">
      <c r="A526" s="76"/>
      <c r="B526" s="76"/>
      <c r="C526" s="76"/>
      <c r="D526" s="76"/>
      <c r="E526" s="76"/>
      <c r="F526" s="76"/>
      <c r="G526" s="76"/>
      <c r="H526" s="76"/>
      <c r="I526" s="76"/>
      <c r="J526" s="76"/>
      <c r="K526" s="76"/>
      <c r="L526" s="76"/>
      <c r="M526" s="76"/>
      <c r="N526" s="76"/>
      <c r="O526" s="76"/>
      <c r="P526" s="76"/>
      <c r="Q526" s="76"/>
      <c r="R526" s="76"/>
      <c r="S526" s="76"/>
      <c r="T526" s="76"/>
      <c r="U526" s="76"/>
      <c r="V526" s="76"/>
      <c r="W526" s="76"/>
      <c r="X526" s="76"/>
      <c r="Y526" s="76"/>
      <c r="Z526" s="76"/>
    </row>
    <row r="527" spans="1:26" ht="14.25" customHeight="1" x14ac:dyDescent="0.3">
      <c r="A527" s="76"/>
      <c r="B527" s="76"/>
      <c r="C527" s="76"/>
      <c r="D527" s="76"/>
      <c r="E527" s="76"/>
      <c r="F527" s="76"/>
      <c r="G527" s="76"/>
      <c r="H527" s="76"/>
      <c r="I527" s="76"/>
      <c r="J527" s="76"/>
      <c r="K527" s="76"/>
      <c r="L527" s="76"/>
      <c r="M527" s="76"/>
      <c r="N527" s="76"/>
      <c r="O527" s="76"/>
      <c r="P527" s="76"/>
      <c r="Q527" s="76"/>
      <c r="R527" s="76"/>
      <c r="S527" s="76"/>
      <c r="T527" s="76"/>
      <c r="U527" s="76"/>
      <c r="V527" s="76"/>
      <c r="W527" s="76"/>
      <c r="X527" s="76"/>
      <c r="Y527" s="76"/>
      <c r="Z527" s="76"/>
    </row>
    <row r="528" spans="1:26" ht="14.25" customHeight="1" x14ac:dyDescent="0.3">
      <c r="A528" s="76"/>
      <c r="B528" s="76"/>
      <c r="C528" s="76"/>
      <c r="D528" s="76"/>
      <c r="E528" s="76"/>
      <c r="F528" s="76"/>
      <c r="G528" s="76"/>
      <c r="H528" s="76"/>
      <c r="I528" s="76"/>
      <c r="J528" s="76"/>
      <c r="K528" s="76"/>
      <c r="L528" s="76"/>
      <c r="M528" s="76"/>
      <c r="N528" s="76"/>
      <c r="O528" s="76"/>
      <c r="P528" s="76"/>
      <c r="Q528" s="76"/>
      <c r="R528" s="76"/>
      <c r="S528" s="76"/>
      <c r="T528" s="76"/>
      <c r="U528" s="76"/>
      <c r="V528" s="76"/>
      <c r="W528" s="76"/>
      <c r="X528" s="76"/>
      <c r="Y528" s="76"/>
      <c r="Z528" s="76"/>
    </row>
    <row r="529" spans="1:26" ht="14.25" customHeight="1" x14ac:dyDescent="0.3">
      <c r="A529" s="76"/>
      <c r="B529" s="76"/>
      <c r="C529" s="76"/>
      <c r="D529" s="76"/>
      <c r="E529" s="76"/>
      <c r="F529" s="76"/>
      <c r="G529" s="76"/>
      <c r="H529" s="76"/>
      <c r="I529" s="76"/>
      <c r="J529" s="76"/>
      <c r="K529" s="76"/>
      <c r="L529" s="76"/>
      <c r="M529" s="76"/>
      <c r="N529" s="76"/>
      <c r="O529" s="76"/>
      <c r="P529" s="76"/>
      <c r="Q529" s="76"/>
      <c r="R529" s="76"/>
      <c r="S529" s="76"/>
      <c r="T529" s="76"/>
      <c r="U529" s="76"/>
      <c r="V529" s="76"/>
      <c r="W529" s="76"/>
      <c r="X529" s="76"/>
      <c r="Y529" s="76"/>
      <c r="Z529" s="76"/>
    </row>
    <row r="530" spans="1:26" ht="14.25" customHeight="1" x14ac:dyDescent="0.3">
      <c r="A530" s="76"/>
      <c r="B530" s="76"/>
      <c r="C530" s="76"/>
      <c r="D530" s="76"/>
      <c r="E530" s="76"/>
      <c r="F530" s="76"/>
      <c r="G530" s="76"/>
      <c r="H530" s="76"/>
      <c r="I530" s="76"/>
      <c r="J530" s="76"/>
      <c r="K530" s="76"/>
      <c r="L530" s="76"/>
      <c r="M530" s="76"/>
      <c r="N530" s="76"/>
      <c r="O530" s="76"/>
      <c r="P530" s="76"/>
      <c r="Q530" s="76"/>
      <c r="R530" s="76"/>
      <c r="S530" s="76"/>
      <c r="T530" s="76"/>
      <c r="U530" s="76"/>
      <c r="V530" s="76"/>
      <c r="W530" s="76"/>
      <c r="X530" s="76"/>
      <c r="Y530" s="76"/>
      <c r="Z530" s="76"/>
    </row>
    <row r="531" spans="1:26" ht="14.25" customHeight="1" x14ac:dyDescent="0.3">
      <c r="A531" s="76"/>
      <c r="B531" s="76"/>
      <c r="C531" s="76"/>
      <c r="D531" s="76"/>
      <c r="E531" s="76"/>
      <c r="F531" s="76"/>
      <c r="G531" s="76"/>
      <c r="H531" s="76"/>
      <c r="I531" s="76"/>
      <c r="J531" s="76"/>
      <c r="K531" s="76"/>
      <c r="L531" s="76"/>
      <c r="M531" s="76"/>
      <c r="N531" s="76"/>
      <c r="O531" s="76"/>
      <c r="P531" s="76"/>
      <c r="Q531" s="76"/>
      <c r="R531" s="76"/>
      <c r="S531" s="76"/>
      <c r="T531" s="76"/>
      <c r="U531" s="76"/>
      <c r="V531" s="76"/>
      <c r="W531" s="76"/>
      <c r="X531" s="76"/>
      <c r="Y531" s="76"/>
      <c r="Z531" s="76"/>
    </row>
    <row r="532" spans="1:26" ht="14.25" customHeight="1" x14ac:dyDescent="0.3">
      <c r="A532" s="76"/>
      <c r="B532" s="76"/>
      <c r="C532" s="76"/>
      <c r="D532" s="76"/>
      <c r="E532" s="76"/>
      <c r="F532" s="76"/>
      <c r="G532" s="76"/>
      <c r="H532" s="76"/>
      <c r="I532" s="76"/>
      <c r="J532" s="76"/>
      <c r="K532" s="76"/>
      <c r="L532" s="76"/>
      <c r="M532" s="76"/>
      <c r="N532" s="76"/>
      <c r="O532" s="76"/>
      <c r="P532" s="76"/>
      <c r="Q532" s="76"/>
      <c r="R532" s="76"/>
      <c r="S532" s="76"/>
      <c r="T532" s="76"/>
      <c r="U532" s="76"/>
      <c r="V532" s="76"/>
      <c r="W532" s="76"/>
      <c r="X532" s="76"/>
      <c r="Y532" s="76"/>
      <c r="Z532" s="76"/>
    </row>
    <row r="533" spans="1:26" ht="14.25" customHeight="1" x14ac:dyDescent="0.3">
      <c r="A533" s="76"/>
      <c r="B533" s="76"/>
      <c r="C533" s="76"/>
      <c r="D533" s="76"/>
      <c r="E533" s="76"/>
      <c r="F533" s="76"/>
      <c r="G533" s="76"/>
      <c r="H533" s="76"/>
      <c r="I533" s="76"/>
      <c r="J533" s="76"/>
      <c r="K533" s="76"/>
      <c r="L533" s="76"/>
      <c r="M533" s="76"/>
      <c r="N533" s="76"/>
      <c r="O533" s="76"/>
      <c r="P533" s="76"/>
      <c r="Q533" s="76"/>
      <c r="R533" s="76"/>
      <c r="S533" s="76"/>
      <c r="T533" s="76"/>
      <c r="U533" s="76"/>
      <c r="V533" s="76"/>
      <c r="W533" s="76"/>
      <c r="X533" s="76"/>
      <c r="Y533" s="76"/>
      <c r="Z533" s="76"/>
    </row>
    <row r="534" spans="1:26" ht="14.25" customHeight="1" x14ac:dyDescent="0.3">
      <c r="A534" s="76"/>
      <c r="B534" s="76"/>
      <c r="C534" s="76"/>
      <c r="D534" s="76"/>
      <c r="E534" s="76"/>
      <c r="F534" s="76"/>
      <c r="G534" s="76"/>
      <c r="H534" s="76"/>
      <c r="I534" s="76"/>
      <c r="J534" s="76"/>
      <c r="K534" s="76"/>
      <c r="L534" s="76"/>
      <c r="M534" s="76"/>
      <c r="N534" s="76"/>
      <c r="O534" s="76"/>
      <c r="P534" s="76"/>
      <c r="Q534" s="76"/>
      <c r="R534" s="76"/>
      <c r="S534" s="76"/>
      <c r="T534" s="76"/>
      <c r="U534" s="76"/>
      <c r="V534" s="76"/>
      <c r="W534" s="76"/>
      <c r="X534" s="76"/>
      <c r="Y534" s="76"/>
      <c r="Z534" s="76"/>
    </row>
    <row r="535" spans="1:26" ht="14.25" customHeight="1" x14ac:dyDescent="0.3">
      <c r="A535" s="76"/>
      <c r="B535" s="76"/>
      <c r="C535" s="76"/>
      <c r="D535" s="76"/>
      <c r="E535" s="76"/>
      <c r="F535" s="76"/>
      <c r="G535" s="76"/>
      <c r="H535" s="76"/>
      <c r="I535" s="76"/>
      <c r="J535" s="76"/>
      <c r="K535" s="76"/>
      <c r="L535" s="76"/>
      <c r="M535" s="76"/>
      <c r="N535" s="76"/>
      <c r="O535" s="76"/>
      <c r="P535" s="76"/>
      <c r="Q535" s="76"/>
      <c r="R535" s="76"/>
      <c r="S535" s="76"/>
      <c r="T535" s="76"/>
      <c r="U535" s="76"/>
      <c r="V535" s="76"/>
      <c r="W535" s="76"/>
      <c r="X535" s="76"/>
      <c r="Y535" s="76"/>
      <c r="Z535" s="76"/>
    </row>
    <row r="536" spans="1:26" ht="14.25" customHeight="1" x14ac:dyDescent="0.3">
      <c r="A536" s="76"/>
      <c r="B536" s="76"/>
      <c r="C536" s="76"/>
      <c r="D536" s="76"/>
      <c r="E536" s="76"/>
      <c r="F536" s="76"/>
      <c r="G536" s="76"/>
      <c r="H536" s="76"/>
      <c r="I536" s="76"/>
      <c r="J536" s="76"/>
      <c r="K536" s="76"/>
      <c r="L536" s="76"/>
      <c r="M536" s="76"/>
      <c r="N536" s="76"/>
      <c r="O536" s="76"/>
      <c r="P536" s="76"/>
      <c r="Q536" s="76"/>
      <c r="R536" s="76"/>
      <c r="S536" s="76"/>
      <c r="T536" s="76"/>
      <c r="U536" s="76"/>
      <c r="V536" s="76"/>
      <c r="W536" s="76"/>
      <c r="X536" s="76"/>
      <c r="Y536" s="76"/>
      <c r="Z536" s="76"/>
    </row>
    <row r="537" spans="1:26" ht="14.25" customHeight="1" x14ac:dyDescent="0.3">
      <c r="A537" s="76"/>
      <c r="B537" s="76"/>
      <c r="C537" s="76"/>
      <c r="D537" s="76"/>
      <c r="E537" s="76"/>
      <c r="F537" s="76"/>
      <c r="G537" s="76"/>
      <c r="H537" s="76"/>
      <c r="I537" s="76"/>
      <c r="J537" s="76"/>
      <c r="K537" s="76"/>
      <c r="L537" s="76"/>
      <c r="M537" s="76"/>
      <c r="N537" s="76"/>
      <c r="O537" s="76"/>
      <c r="P537" s="76"/>
      <c r="Q537" s="76"/>
      <c r="R537" s="76"/>
      <c r="S537" s="76"/>
      <c r="T537" s="76"/>
      <c r="U537" s="76"/>
      <c r="V537" s="76"/>
      <c r="W537" s="76"/>
      <c r="X537" s="76"/>
      <c r="Y537" s="76"/>
      <c r="Z537" s="76"/>
    </row>
    <row r="538" spans="1:26" ht="14.25" customHeight="1" x14ac:dyDescent="0.3">
      <c r="A538" s="76"/>
      <c r="B538" s="76"/>
      <c r="C538" s="76"/>
      <c r="D538" s="76"/>
      <c r="E538" s="76"/>
      <c r="F538" s="76"/>
      <c r="G538" s="76"/>
      <c r="H538" s="76"/>
      <c r="I538" s="76"/>
      <c r="J538" s="76"/>
      <c r="K538" s="76"/>
      <c r="L538" s="76"/>
      <c r="M538" s="76"/>
      <c r="N538" s="76"/>
      <c r="O538" s="76"/>
      <c r="P538" s="76"/>
      <c r="Q538" s="76"/>
      <c r="R538" s="76"/>
      <c r="S538" s="76"/>
      <c r="T538" s="76"/>
      <c r="U538" s="76"/>
      <c r="V538" s="76"/>
      <c r="W538" s="76"/>
      <c r="X538" s="76"/>
      <c r="Y538" s="76"/>
      <c r="Z538" s="76"/>
    </row>
    <row r="539" spans="1:26" ht="14.25" customHeight="1" x14ac:dyDescent="0.3">
      <c r="A539" s="76"/>
      <c r="B539" s="76"/>
      <c r="C539" s="76"/>
      <c r="D539" s="76"/>
      <c r="E539" s="76"/>
      <c r="F539" s="76"/>
      <c r="G539" s="76"/>
      <c r="H539" s="76"/>
      <c r="I539" s="76"/>
      <c r="J539" s="76"/>
      <c r="K539" s="76"/>
      <c r="L539" s="76"/>
      <c r="M539" s="76"/>
      <c r="N539" s="76"/>
      <c r="O539" s="76"/>
      <c r="P539" s="76"/>
      <c r="Q539" s="76"/>
      <c r="R539" s="76"/>
      <c r="S539" s="76"/>
      <c r="T539" s="76"/>
      <c r="U539" s="76"/>
      <c r="V539" s="76"/>
      <c r="W539" s="76"/>
      <c r="X539" s="76"/>
      <c r="Y539" s="76"/>
      <c r="Z539" s="76"/>
    </row>
    <row r="540" spans="1:26" ht="14.25" customHeight="1" x14ac:dyDescent="0.3">
      <c r="A540" s="76"/>
      <c r="B540" s="76"/>
      <c r="C540" s="76"/>
      <c r="D540" s="76"/>
      <c r="E540" s="76"/>
      <c r="F540" s="76"/>
      <c r="G540" s="76"/>
      <c r="H540" s="76"/>
      <c r="I540" s="76"/>
      <c r="J540" s="76"/>
      <c r="K540" s="76"/>
      <c r="L540" s="76"/>
      <c r="M540" s="76"/>
      <c r="N540" s="76"/>
      <c r="O540" s="76"/>
      <c r="P540" s="76"/>
      <c r="Q540" s="76"/>
      <c r="R540" s="76"/>
      <c r="S540" s="76"/>
      <c r="T540" s="76"/>
      <c r="U540" s="76"/>
      <c r="V540" s="76"/>
      <c r="W540" s="76"/>
      <c r="X540" s="76"/>
      <c r="Y540" s="76"/>
      <c r="Z540" s="76"/>
    </row>
    <row r="541" spans="1:26" ht="14.25" customHeight="1" x14ac:dyDescent="0.3">
      <c r="A541" s="76"/>
      <c r="B541" s="76"/>
      <c r="C541" s="76"/>
      <c r="D541" s="76"/>
      <c r="E541" s="76"/>
      <c r="F541" s="76"/>
      <c r="G541" s="76"/>
      <c r="H541" s="76"/>
      <c r="I541" s="76"/>
      <c r="J541" s="76"/>
      <c r="K541" s="76"/>
      <c r="L541" s="76"/>
      <c r="M541" s="76"/>
      <c r="N541" s="76"/>
      <c r="O541" s="76"/>
      <c r="P541" s="76"/>
      <c r="Q541" s="76"/>
      <c r="R541" s="76"/>
      <c r="S541" s="76"/>
      <c r="T541" s="76"/>
      <c r="U541" s="76"/>
      <c r="V541" s="76"/>
      <c r="W541" s="76"/>
      <c r="X541" s="76"/>
      <c r="Y541" s="76"/>
      <c r="Z541" s="76"/>
    </row>
    <row r="542" spans="1:26" ht="14.25" customHeight="1" x14ac:dyDescent="0.3">
      <c r="A542" s="76"/>
      <c r="B542" s="76"/>
      <c r="C542" s="76"/>
      <c r="D542" s="76"/>
      <c r="E542" s="76"/>
      <c r="F542" s="76"/>
      <c r="G542" s="76"/>
      <c r="H542" s="76"/>
      <c r="I542" s="76"/>
      <c r="J542" s="76"/>
      <c r="K542" s="76"/>
      <c r="L542" s="76"/>
      <c r="M542" s="76"/>
      <c r="N542" s="76"/>
      <c r="O542" s="76"/>
      <c r="P542" s="76"/>
      <c r="Q542" s="76"/>
      <c r="R542" s="76"/>
      <c r="S542" s="76"/>
      <c r="T542" s="76"/>
      <c r="U542" s="76"/>
      <c r="V542" s="76"/>
      <c r="W542" s="76"/>
      <c r="X542" s="76"/>
      <c r="Y542" s="76"/>
      <c r="Z542" s="76"/>
    </row>
    <row r="543" spans="1:26" ht="14.25" customHeight="1" x14ac:dyDescent="0.3">
      <c r="A543" s="76"/>
      <c r="B543" s="76"/>
      <c r="C543" s="76"/>
      <c r="D543" s="76"/>
      <c r="E543" s="76"/>
      <c r="F543" s="76"/>
      <c r="G543" s="76"/>
      <c r="H543" s="76"/>
      <c r="I543" s="76"/>
      <c r="J543" s="76"/>
      <c r="K543" s="76"/>
      <c r="L543" s="76"/>
      <c r="M543" s="76"/>
      <c r="N543" s="76"/>
      <c r="O543" s="76"/>
      <c r="P543" s="76"/>
      <c r="Q543" s="76"/>
      <c r="R543" s="76"/>
      <c r="S543" s="76"/>
      <c r="T543" s="76"/>
      <c r="U543" s="76"/>
      <c r="V543" s="76"/>
      <c r="W543" s="76"/>
      <c r="X543" s="76"/>
      <c r="Y543" s="76"/>
      <c r="Z543" s="76"/>
    </row>
    <row r="544" spans="1:26" ht="14.25" customHeight="1" x14ac:dyDescent="0.3">
      <c r="A544" s="76"/>
      <c r="B544" s="76"/>
      <c r="C544" s="76"/>
      <c r="D544" s="76"/>
      <c r="E544" s="76"/>
      <c r="F544" s="76"/>
      <c r="G544" s="76"/>
      <c r="H544" s="76"/>
      <c r="I544" s="76"/>
      <c r="J544" s="76"/>
      <c r="K544" s="76"/>
      <c r="L544" s="76"/>
      <c r="M544" s="76"/>
      <c r="N544" s="76"/>
      <c r="O544" s="76"/>
      <c r="P544" s="76"/>
      <c r="Q544" s="76"/>
      <c r="R544" s="76"/>
      <c r="S544" s="76"/>
      <c r="T544" s="76"/>
      <c r="U544" s="76"/>
      <c r="V544" s="76"/>
      <c r="W544" s="76"/>
      <c r="X544" s="76"/>
      <c r="Y544" s="76"/>
      <c r="Z544" s="76"/>
    </row>
    <row r="545" spans="1:26" ht="14.25" customHeight="1" x14ac:dyDescent="0.3">
      <c r="A545" s="76"/>
      <c r="B545" s="76"/>
      <c r="C545" s="76"/>
      <c r="D545" s="76"/>
      <c r="E545" s="76"/>
      <c r="F545" s="76"/>
      <c r="G545" s="76"/>
      <c r="H545" s="76"/>
      <c r="I545" s="76"/>
      <c r="J545" s="76"/>
      <c r="K545" s="76"/>
      <c r="L545" s="76"/>
      <c r="M545" s="76"/>
      <c r="N545" s="76"/>
      <c r="O545" s="76"/>
      <c r="P545" s="76"/>
      <c r="Q545" s="76"/>
      <c r="R545" s="76"/>
      <c r="S545" s="76"/>
      <c r="T545" s="76"/>
      <c r="U545" s="76"/>
      <c r="V545" s="76"/>
      <c r="W545" s="76"/>
      <c r="X545" s="76"/>
      <c r="Y545" s="76"/>
      <c r="Z545" s="76"/>
    </row>
    <row r="546" spans="1:26" ht="14.25" customHeight="1" x14ac:dyDescent="0.3">
      <c r="A546" s="76"/>
      <c r="B546" s="76"/>
      <c r="C546" s="76"/>
      <c r="D546" s="76"/>
      <c r="E546" s="76"/>
      <c r="F546" s="76"/>
      <c r="G546" s="76"/>
      <c r="H546" s="76"/>
      <c r="I546" s="76"/>
      <c r="J546" s="76"/>
      <c r="K546" s="76"/>
      <c r="L546" s="76"/>
      <c r="M546" s="76"/>
      <c r="N546" s="76"/>
      <c r="O546" s="76"/>
      <c r="P546" s="76"/>
      <c r="Q546" s="76"/>
      <c r="R546" s="76"/>
      <c r="S546" s="76"/>
      <c r="T546" s="76"/>
      <c r="U546" s="76"/>
      <c r="V546" s="76"/>
      <c r="W546" s="76"/>
      <c r="X546" s="76"/>
      <c r="Y546" s="76"/>
      <c r="Z546" s="76"/>
    </row>
    <row r="547" spans="1:26" ht="14.25" customHeight="1" x14ac:dyDescent="0.3">
      <c r="A547" s="76"/>
      <c r="B547" s="76"/>
      <c r="C547" s="76"/>
      <c r="D547" s="76"/>
      <c r="E547" s="76"/>
      <c r="F547" s="76"/>
      <c r="G547" s="76"/>
      <c r="H547" s="76"/>
      <c r="I547" s="76"/>
      <c r="J547" s="76"/>
      <c r="K547" s="76"/>
      <c r="L547" s="76"/>
      <c r="M547" s="76"/>
      <c r="N547" s="76"/>
      <c r="O547" s="76"/>
      <c r="P547" s="76"/>
      <c r="Q547" s="76"/>
      <c r="R547" s="76"/>
      <c r="S547" s="76"/>
      <c r="T547" s="76"/>
      <c r="U547" s="76"/>
      <c r="V547" s="76"/>
      <c r="W547" s="76"/>
      <c r="X547" s="76"/>
      <c r="Y547" s="76"/>
      <c r="Z547" s="76"/>
    </row>
    <row r="548" spans="1:26" ht="14.25" customHeight="1" x14ac:dyDescent="0.3">
      <c r="A548" s="76"/>
      <c r="B548" s="76"/>
      <c r="C548" s="76"/>
      <c r="D548" s="76"/>
      <c r="E548" s="76"/>
      <c r="F548" s="76"/>
      <c r="G548" s="76"/>
      <c r="H548" s="76"/>
      <c r="I548" s="76"/>
      <c r="J548" s="76"/>
      <c r="K548" s="76"/>
      <c r="L548" s="76"/>
      <c r="M548" s="76"/>
      <c r="N548" s="76"/>
      <c r="O548" s="76"/>
      <c r="P548" s="76"/>
      <c r="Q548" s="76"/>
      <c r="R548" s="76"/>
      <c r="S548" s="76"/>
      <c r="T548" s="76"/>
      <c r="U548" s="76"/>
      <c r="V548" s="76"/>
      <c r="W548" s="76"/>
      <c r="X548" s="76"/>
      <c r="Y548" s="76"/>
      <c r="Z548" s="76"/>
    </row>
    <row r="549" spans="1:26" ht="14.25" customHeight="1" x14ac:dyDescent="0.3">
      <c r="A549" s="76"/>
      <c r="B549" s="76"/>
      <c r="C549" s="76"/>
      <c r="D549" s="76"/>
      <c r="E549" s="76"/>
      <c r="F549" s="76"/>
      <c r="G549" s="76"/>
      <c r="H549" s="76"/>
      <c r="I549" s="76"/>
      <c r="J549" s="76"/>
      <c r="K549" s="76"/>
      <c r="L549" s="76"/>
      <c r="M549" s="76"/>
      <c r="N549" s="76"/>
      <c r="O549" s="76"/>
      <c r="P549" s="76"/>
      <c r="Q549" s="76"/>
      <c r="R549" s="76"/>
      <c r="S549" s="76"/>
      <c r="T549" s="76"/>
      <c r="U549" s="76"/>
      <c r="V549" s="76"/>
      <c r="W549" s="76"/>
      <c r="X549" s="76"/>
      <c r="Y549" s="76"/>
      <c r="Z549" s="76"/>
    </row>
    <row r="550" spans="1:26" ht="14.25" customHeight="1" x14ac:dyDescent="0.3">
      <c r="A550" s="76"/>
      <c r="B550" s="76"/>
      <c r="C550" s="76"/>
      <c r="D550" s="76"/>
      <c r="E550" s="76"/>
      <c r="F550" s="76"/>
      <c r="G550" s="76"/>
      <c r="H550" s="76"/>
      <c r="I550" s="76"/>
      <c r="J550" s="76"/>
      <c r="K550" s="76"/>
      <c r="L550" s="76"/>
      <c r="M550" s="76"/>
      <c r="N550" s="76"/>
      <c r="O550" s="76"/>
      <c r="P550" s="76"/>
      <c r="Q550" s="76"/>
      <c r="R550" s="76"/>
      <c r="S550" s="76"/>
      <c r="T550" s="76"/>
      <c r="U550" s="76"/>
      <c r="V550" s="76"/>
      <c r="W550" s="76"/>
      <c r="X550" s="76"/>
      <c r="Y550" s="76"/>
      <c r="Z550" s="76"/>
    </row>
    <row r="551" spans="1:26" ht="14.25" customHeight="1" x14ac:dyDescent="0.3">
      <c r="A551" s="76"/>
      <c r="B551" s="76"/>
      <c r="C551" s="76"/>
      <c r="D551" s="76"/>
      <c r="E551" s="76"/>
      <c r="F551" s="76"/>
      <c r="G551" s="76"/>
      <c r="H551" s="76"/>
      <c r="I551" s="76"/>
      <c r="J551" s="76"/>
      <c r="K551" s="76"/>
      <c r="L551" s="76"/>
      <c r="M551" s="76"/>
      <c r="N551" s="76"/>
      <c r="O551" s="76"/>
      <c r="P551" s="76"/>
      <c r="Q551" s="76"/>
      <c r="R551" s="76"/>
      <c r="S551" s="76"/>
      <c r="T551" s="76"/>
      <c r="U551" s="76"/>
      <c r="V551" s="76"/>
      <c r="W551" s="76"/>
      <c r="X551" s="76"/>
      <c r="Y551" s="76"/>
      <c r="Z551" s="76"/>
    </row>
    <row r="552" spans="1:26" ht="14.25" customHeight="1" x14ac:dyDescent="0.3">
      <c r="A552" s="76"/>
      <c r="B552" s="76"/>
      <c r="C552" s="76"/>
      <c r="D552" s="76"/>
      <c r="E552" s="76"/>
      <c r="F552" s="76"/>
      <c r="G552" s="76"/>
      <c r="H552" s="76"/>
      <c r="I552" s="76"/>
      <c r="J552" s="76"/>
      <c r="K552" s="76"/>
      <c r="L552" s="76"/>
      <c r="M552" s="76"/>
      <c r="N552" s="76"/>
      <c r="O552" s="76"/>
      <c r="P552" s="76"/>
      <c r="Q552" s="76"/>
      <c r="R552" s="76"/>
      <c r="S552" s="76"/>
      <c r="T552" s="76"/>
      <c r="U552" s="76"/>
      <c r="V552" s="76"/>
      <c r="W552" s="76"/>
      <c r="X552" s="76"/>
      <c r="Y552" s="76"/>
      <c r="Z552" s="76"/>
    </row>
    <row r="553" spans="1:26" ht="14.25" customHeight="1" x14ac:dyDescent="0.3">
      <c r="A553" s="76"/>
      <c r="B553" s="76"/>
      <c r="C553" s="76"/>
      <c r="D553" s="76"/>
      <c r="E553" s="76"/>
      <c r="F553" s="76"/>
      <c r="G553" s="76"/>
      <c r="H553" s="76"/>
      <c r="I553" s="76"/>
      <c r="J553" s="76"/>
      <c r="K553" s="76"/>
      <c r="L553" s="76"/>
      <c r="M553" s="76"/>
      <c r="N553" s="76"/>
      <c r="O553" s="76"/>
      <c r="P553" s="76"/>
      <c r="Q553" s="76"/>
      <c r="R553" s="76"/>
      <c r="S553" s="76"/>
      <c r="T553" s="76"/>
      <c r="U553" s="76"/>
      <c r="V553" s="76"/>
      <c r="W553" s="76"/>
      <c r="X553" s="76"/>
      <c r="Y553" s="76"/>
      <c r="Z553" s="76"/>
    </row>
    <row r="554" spans="1:26" ht="14.25" customHeight="1" x14ac:dyDescent="0.3">
      <c r="A554" s="76"/>
      <c r="B554" s="76"/>
      <c r="C554" s="76"/>
      <c r="D554" s="76"/>
      <c r="E554" s="76"/>
      <c r="F554" s="76"/>
      <c r="G554" s="76"/>
      <c r="H554" s="76"/>
      <c r="I554" s="76"/>
      <c r="J554" s="76"/>
      <c r="K554" s="76"/>
      <c r="L554" s="76"/>
      <c r="M554" s="76"/>
      <c r="N554" s="76"/>
      <c r="O554" s="76"/>
      <c r="P554" s="76"/>
      <c r="Q554" s="76"/>
      <c r="R554" s="76"/>
      <c r="S554" s="76"/>
      <c r="T554" s="76"/>
      <c r="U554" s="76"/>
      <c r="V554" s="76"/>
      <c r="W554" s="76"/>
      <c r="X554" s="76"/>
      <c r="Y554" s="76"/>
      <c r="Z554" s="76"/>
    </row>
    <row r="555" spans="1:26" ht="14.25" customHeight="1" x14ac:dyDescent="0.3">
      <c r="A555" s="76"/>
      <c r="B555" s="76"/>
      <c r="C555" s="76"/>
      <c r="D555" s="76"/>
      <c r="E555" s="76"/>
      <c r="F555" s="76"/>
      <c r="G555" s="76"/>
      <c r="H555" s="76"/>
      <c r="I555" s="76"/>
      <c r="J555" s="76"/>
      <c r="K555" s="76"/>
      <c r="L555" s="76"/>
      <c r="M555" s="76"/>
      <c r="N555" s="76"/>
      <c r="O555" s="76"/>
      <c r="P555" s="76"/>
      <c r="Q555" s="76"/>
      <c r="R555" s="76"/>
      <c r="S555" s="76"/>
      <c r="T555" s="76"/>
      <c r="U555" s="76"/>
      <c r="V555" s="76"/>
      <c r="W555" s="76"/>
      <c r="X555" s="76"/>
      <c r="Y555" s="76"/>
      <c r="Z555" s="76"/>
    </row>
    <row r="556" spans="1:26" ht="14.25" customHeight="1" x14ac:dyDescent="0.3">
      <c r="A556" s="76"/>
      <c r="B556" s="76"/>
      <c r="C556" s="76"/>
      <c r="D556" s="76"/>
      <c r="E556" s="76"/>
      <c r="F556" s="76"/>
      <c r="G556" s="76"/>
      <c r="H556" s="76"/>
      <c r="I556" s="76"/>
      <c r="J556" s="76"/>
      <c r="K556" s="76"/>
      <c r="L556" s="76"/>
      <c r="M556" s="76"/>
      <c r="N556" s="76"/>
      <c r="O556" s="76"/>
      <c r="P556" s="76"/>
      <c r="Q556" s="76"/>
      <c r="R556" s="76"/>
      <c r="S556" s="76"/>
      <c r="T556" s="76"/>
      <c r="U556" s="76"/>
      <c r="V556" s="76"/>
      <c r="W556" s="76"/>
      <c r="X556" s="76"/>
      <c r="Y556" s="76"/>
      <c r="Z556" s="76"/>
    </row>
    <row r="557" spans="1:26" ht="14.25" customHeight="1" x14ac:dyDescent="0.3">
      <c r="A557" s="76"/>
      <c r="B557" s="76"/>
      <c r="C557" s="76"/>
      <c r="D557" s="76"/>
      <c r="E557" s="76"/>
      <c r="F557" s="76"/>
      <c r="G557" s="76"/>
      <c r="H557" s="76"/>
      <c r="I557" s="76"/>
      <c r="J557" s="76"/>
      <c r="K557" s="76"/>
      <c r="L557" s="76"/>
      <c r="M557" s="76"/>
      <c r="N557" s="76"/>
      <c r="O557" s="76"/>
      <c r="P557" s="76"/>
      <c r="Q557" s="76"/>
      <c r="R557" s="76"/>
      <c r="S557" s="76"/>
      <c r="T557" s="76"/>
      <c r="U557" s="76"/>
      <c r="V557" s="76"/>
      <c r="W557" s="76"/>
      <c r="X557" s="76"/>
      <c r="Y557" s="76"/>
      <c r="Z557" s="76"/>
    </row>
    <row r="558" spans="1:26" ht="14.25" customHeight="1" x14ac:dyDescent="0.3">
      <c r="A558" s="76"/>
      <c r="B558" s="76"/>
      <c r="C558" s="76"/>
      <c r="D558" s="76"/>
      <c r="E558" s="76"/>
      <c r="F558" s="76"/>
      <c r="G558" s="76"/>
      <c r="H558" s="76"/>
      <c r="I558" s="76"/>
      <c r="J558" s="76"/>
      <c r="K558" s="76"/>
      <c r="L558" s="76"/>
      <c r="M558" s="76"/>
      <c r="N558" s="76"/>
      <c r="O558" s="76"/>
      <c r="P558" s="76"/>
      <c r="Q558" s="76"/>
      <c r="R558" s="76"/>
      <c r="S558" s="76"/>
      <c r="T558" s="76"/>
      <c r="U558" s="76"/>
      <c r="V558" s="76"/>
      <c r="W558" s="76"/>
      <c r="X558" s="76"/>
      <c r="Y558" s="76"/>
      <c r="Z558" s="76"/>
    </row>
    <row r="559" spans="1:26" ht="14.25" customHeight="1" x14ac:dyDescent="0.3">
      <c r="A559" s="76"/>
      <c r="B559" s="76"/>
      <c r="C559" s="76"/>
      <c r="D559" s="76"/>
      <c r="E559" s="76"/>
      <c r="F559" s="76"/>
      <c r="G559" s="76"/>
      <c r="H559" s="76"/>
      <c r="I559" s="76"/>
      <c r="J559" s="76"/>
      <c r="K559" s="76"/>
      <c r="L559" s="76"/>
      <c r="M559" s="76"/>
      <c r="N559" s="76"/>
      <c r="O559" s="76"/>
      <c r="P559" s="76"/>
      <c r="Q559" s="76"/>
      <c r="R559" s="76"/>
      <c r="S559" s="76"/>
      <c r="T559" s="76"/>
      <c r="U559" s="76"/>
      <c r="V559" s="76"/>
      <c r="W559" s="76"/>
      <c r="X559" s="76"/>
      <c r="Y559" s="76"/>
      <c r="Z559" s="76"/>
    </row>
    <row r="560" spans="1:26" ht="14.25" customHeight="1" x14ac:dyDescent="0.3">
      <c r="A560" s="76"/>
      <c r="B560" s="76"/>
      <c r="C560" s="76"/>
      <c r="D560" s="76"/>
      <c r="E560" s="76"/>
      <c r="F560" s="76"/>
      <c r="G560" s="76"/>
      <c r="H560" s="76"/>
      <c r="I560" s="76"/>
      <c r="J560" s="76"/>
      <c r="K560" s="76"/>
      <c r="L560" s="76"/>
      <c r="M560" s="76"/>
      <c r="N560" s="76"/>
      <c r="O560" s="76"/>
      <c r="P560" s="76"/>
      <c r="Q560" s="76"/>
      <c r="R560" s="76"/>
      <c r="S560" s="76"/>
      <c r="T560" s="76"/>
      <c r="U560" s="76"/>
      <c r="V560" s="76"/>
      <c r="W560" s="76"/>
      <c r="X560" s="76"/>
      <c r="Y560" s="76"/>
      <c r="Z560" s="76"/>
    </row>
    <row r="561" spans="1:26" ht="14.25" customHeight="1" x14ac:dyDescent="0.3">
      <c r="A561" s="76"/>
      <c r="B561" s="76"/>
      <c r="C561" s="76"/>
      <c r="D561" s="76"/>
      <c r="E561" s="76"/>
      <c r="F561" s="76"/>
      <c r="G561" s="76"/>
      <c r="H561" s="76"/>
      <c r="I561" s="76"/>
      <c r="J561" s="76"/>
      <c r="K561" s="76"/>
      <c r="L561" s="76"/>
      <c r="M561" s="76"/>
      <c r="N561" s="76"/>
      <c r="O561" s="76"/>
      <c r="P561" s="76"/>
      <c r="Q561" s="76"/>
      <c r="R561" s="76"/>
      <c r="S561" s="76"/>
      <c r="T561" s="76"/>
      <c r="U561" s="76"/>
      <c r="V561" s="76"/>
      <c r="W561" s="76"/>
      <c r="X561" s="76"/>
      <c r="Y561" s="76"/>
      <c r="Z561" s="76"/>
    </row>
    <row r="562" spans="1:26" ht="14.25" customHeight="1" x14ac:dyDescent="0.3">
      <c r="A562" s="76"/>
      <c r="B562" s="76"/>
      <c r="C562" s="76"/>
      <c r="D562" s="76"/>
      <c r="E562" s="76"/>
      <c r="F562" s="76"/>
      <c r="G562" s="76"/>
      <c r="H562" s="76"/>
      <c r="I562" s="76"/>
      <c r="J562" s="76"/>
      <c r="K562" s="76"/>
      <c r="L562" s="76"/>
      <c r="M562" s="76"/>
      <c r="N562" s="76"/>
      <c r="O562" s="76"/>
      <c r="P562" s="76"/>
      <c r="Q562" s="76"/>
      <c r="R562" s="76"/>
      <c r="S562" s="76"/>
      <c r="T562" s="76"/>
      <c r="U562" s="76"/>
      <c r="V562" s="76"/>
      <c r="W562" s="76"/>
      <c r="X562" s="76"/>
      <c r="Y562" s="76"/>
      <c r="Z562" s="76"/>
    </row>
    <row r="563" spans="1:26" ht="14.25" customHeight="1" x14ac:dyDescent="0.3">
      <c r="A563" s="76"/>
      <c r="B563" s="76"/>
      <c r="C563" s="76"/>
      <c r="D563" s="76"/>
      <c r="E563" s="76"/>
      <c r="F563" s="76"/>
      <c r="G563" s="76"/>
      <c r="H563" s="76"/>
      <c r="I563" s="76"/>
      <c r="J563" s="76"/>
      <c r="K563" s="76"/>
      <c r="L563" s="76"/>
      <c r="M563" s="76"/>
      <c r="N563" s="76"/>
      <c r="O563" s="76"/>
      <c r="P563" s="76"/>
      <c r="Q563" s="76"/>
      <c r="R563" s="76"/>
      <c r="S563" s="76"/>
      <c r="T563" s="76"/>
      <c r="U563" s="76"/>
      <c r="V563" s="76"/>
      <c r="W563" s="76"/>
      <c r="X563" s="76"/>
      <c r="Y563" s="76"/>
      <c r="Z563" s="76"/>
    </row>
    <row r="564" spans="1:26" ht="14.25" customHeight="1" x14ac:dyDescent="0.3">
      <c r="A564" s="76"/>
      <c r="B564" s="76"/>
      <c r="C564" s="76"/>
      <c r="D564" s="76"/>
      <c r="E564" s="76"/>
      <c r="F564" s="76"/>
      <c r="G564" s="76"/>
      <c r="H564" s="76"/>
      <c r="I564" s="76"/>
      <c r="J564" s="76"/>
      <c r="K564" s="76"/>
      <c r="L564" s="76"/>
      <c r="M564" s="76"/>
      <c r="N564" s="76"/>
      <c r="O564" s="76"/>
      <c r="P564" s="76"/>
      <c r="Q564" s="76"/>
      <c r="R564" s="76"/>
      <c r="S564" s="76"/>
      <c r="T564" s="76"/>
      <c r="U564" s="76"/>
      <c r="V564" s="76"/>
      <c r="W564" s="76"/>
      <c r="X564" s="76"/>
      <c r="Y564" s="76"/>
      <c r="Z564" s="76"/>
    </row>
    <row r="565" spans="1:26" ht="14.25" customHeight="1" x14ac:dyDescent="0.3">
      <c r="A565" s="76"/>
      <c r="B565" s="76"/>
      <c r="C565" s="76"/>
      <c r="D565" s="76"/>
      <c r="E565" s="76"/>
      <c r="F565" s="76"/>
      <c r="G565" s="76"/>
      <c r="H565" s="76"/>
      <c r="I565" s="76"/>
      <c r="J565" s="76"/>
      <c r="K565" s="76"/>
      <c r="L565" s="76"/>
      <c r="M565" s="76"/>
      <c r="N565" s="76"/>
      <c r="O565" s="76"/>
      <c r="P565" s="76"/>
      <c r="Q565" s="76"/>
      <c r="R565" s="76"/>
      <c r="S565" s="76"/>
      <c r="T565" s="76"/>
      <c r="U565" s="76"/>
      <c r="V565" s="76"/>
      <c r="W565" s="76"/>
      <c r="X565" s="76"/>
      <c r="Y565" s="76"/>
      <c r="Z565" s="76"/>
    </row>
    <row r="566" spans="1:26" ht="14.25" customHeight="1" x14ac:dyDescent="0.3">
      <c r="A566" s="76"/>
      <c r="B566" s="76"/>
      <c r="C566" s="76"/>
      <c r="D566" s="76"/>
      <c r="E566" s="76"/>
      <c r="F566" s="76"/>
      <c r="G566" s="76"/>
      <c r="H566" s="76"/>
      <c r="I566" s="76"/>
      <c r="J566" s="76"/>
      <c r="K566" s="76"/>
      <c r="L566" s="76"/>
      <c r="M566" s="76"/>
      <c r="N566" s="76"/>
      <c r="O566" s="76"/>
      <c r="P566" s="76"/>
      <c r="Q566" s="76"/>
      <c r="R566" s="76"/>
      <c r="S566" s="76"/>
      <c r="T566" s="76"/>
      <c r="U566" s="76"/>
      <c r="V566" s="76"/>
      <c r="W566" s="76"/>
      <c r="X566" s="76"/>
      <c r="Y566" s="76"/>
      <c r="Z566" s="76"/>
    </row>
    <row r="567" spans="1:26" ht="14.25" customHeight="1" x14ac:dyDescent="0.3">
      <c r="A567" s="76"/>
      <c r="B567" s="76"/>
      <c r="C567" s="76"/>
      <c r="D567" s="76"/>
      <c r="E567" s="76"/>
      <c r="F567" s="76"/>
      <c r="G567" s="76"/>
      <c r="H567" s="76"/>
      <c r="I567" s="76"/>
      <c r="J567" s="76"/>
      <c r="K567" s="76"/>
      <c r="L567" s="76"/>
      <c r="M567" s="76"/>
      <c r="N567" s="76"/>
      <c r="O567" s="76"/>
      <c r="P567" s="76"/>
      <c r="Q567" s="76"/>
      <c r="R567" s="76"/>
      <c r="S567" s="76"/>
      <c r="T567" s="76"/>
      <c r="U567" s="76"/>
      <c r="V567" s="76"/>
      <c r="W567" s="76"/>
      <c r="X567" s="76"/>
      <c r="Y567" s="76"/>
      <c r="Z567" s="76"/>
    </row>
    <row r="568" spans="1:26" ht="14.25" customHeight="1" x14ac:dyDescent="0.3">
      <c r="A568" s="76"/>
      <c r="B568" s="76"/>
      <c r="C568" s="76"/>
      <c r="D568" s="76"/>
      <c r="E568" s="76"/>
      <c r="F568" s="76"/>
      <c r="G568" s="76"/>
      <c r="H568" s="76"/>
      <c r="I568" s="76"/>
      <c r="J568" s="76"/>
      <c r="K568" s="76"/>
      <c r="L568" s="76"/>
      <c r="M568" s="76"/>
      <c r="N568" s="76"/>
      <c r="O568" s="76"/>
      <c r="P568" s="76"/>
      <c r="Q568" s="76"/>
      <c r="R568" s="76"/>
      <c r="S568" s="76"/>
      <c r="T568" s="76"/>
      <c r="U568" s="76"/>
      <c r="V568" s="76"/>
      <c r="W568" s="76"/>
      <c r="X568" s="76"/>
      <c r="Y568" s="76"/>
      <c r="Z568" s="76"/>
    </row>
    <row r="569" spans="1:26" ht="14.25" customHeight="1" x14ac:dyDescent="0.3">
      <c r="A569" s="76"/>
      <c r="B569" s="76"/>
      <c r="C569" s="76"/>
      <c r="D569" s="76"/>
      <c r="E569" s="76"/>
      <c r="F569" s="76"/>
      <c r="G569" s="76"/>
      <c r="H569" s="76"/>
      <c r="I569" s="76"/>
      <c r="J569" s="76"/>
      <c r="K569" s="76"/>
      <c r="L569" s="76"/>
      <c r="M569" s="76"/>
      <c r="N569" s="76"/>
      <c r="O569" s="76"/>
      <c r="P569" s="76"/>
      <c r="Q569" s="76"/>
      <c r="R569" s="76"/>
      <c r="S569" s="76"/>
      <c r="T569" s="76"/>
      <c r="U569" s="76"/>
      <c r="V569" s="76"/>
      <c r="W569" s="76"/>
      <c r="X569" s="76"/>
      <c r="Y569" s="76"/>
      <c r="Z569" s="76"/>
    </row>
    <row r="570" spans="1:26" ht="14.25" customHeight="1" x14ac:dyDescent="0.3">
      <c r="A570" s="76"/>
      <c r="B570" s="76"/>
      <c r="C570" s="76"/>
      <c r="D570" s="76"/>
      <c r="E570" s="76"/>
      <c r="F570" s="76"/>
      <c r="G570" s="76"/>
      <c r="H570" s="76"/>
      <c r="I570" s="76"/>
      <c r="J570" s="76"/>
      <c r="K570" s="76"/>
      <c r="L570" s="76"/>
      <c r="M570" s="76"/>
      <c r="N570" s="76"/>
      <c r="O570" s="76"/>
      <c r="P570" s="76"/>
      <c r="Q570" s="76"/>
      <c r="R570" s="76"/>
      <c r="S570" s="76"/>
      <c r="T570" s="76"/>
      <c r="U570" s="76"/>
      <c r="V570" s="76"/>
      <c r="W570" s="76"/>
      <c r="X570" s="76"/>
      <c r="Y570" s="76"/>
      <c r="Z570" s="76"/>
    </row>
    <row r="571" spans="1:26" ht="14.25" customHeight="1" x14ac:dyDescent="0.3">
      <c r="A571" s="76"/>
      <c r="B571" s="76"/>
      <c r="C571" s="76"/>
      <c r="D571" s="76"/>
      <c r="E571" s="76"/>
      <c r="F571" s="76"/>
      <c r="G571" s="76"/>
      <c r="H571" s="76"/>
      <c r="I571" s="76"/>
      <c r="J571" s="76"/>
      <c r="K571" s="76"/>
      <c r="L571" s="76"/>
      <c r="M571" s="76"/>
      <c r="N571" s="76"/>
      <c r="O571" s="76"/>
      <c r="P571" s="76"/>
      <c r="Q571" s="76"/>
      <c r="R571" s="76"/>
      <c r="S571" s="76"/>
      <c r="T571" s="76"/>
      <c r="U571" s="76"/>
      <c r="V571" s="76"/>
      <c r="W571" s="76"/>
      <c r="X571" s="76"/>
      <c r="Y571" s="76"/>
      <c r="Z571" s="76"/>
    </row>
    <row r="572" spans="1:26" ht="14.25" customHeight="1" x14ac:dyDescent="0.3">
      <c r="A572" s="76"/>
      <c r="B572" s="76"/>
      <c r="C572" s="76"/>
      <c r="D572" s="76"/>
      <c r="E572" s="76"/>
      <c r="F572" s="76"/>
      <c r="G572" s="76"/>
      <c r="H572" s="76"/>
      <c r="I572" s="76"/>
      <c r="J572" s="76"/>
      <c r="K572" s="76"/>
      <c r="L572" s="76"/>
      <c r="M572" s="76"/>
      <c r="N572" s="76"/>
      <c r="O572" s="76"/>
      <c r="P572" s="76"/>
      <c r="Q572" s="76"/>
      <c r="R572" s="76"/>
      <c r="S572" s="76"/>
      <c r="T572" s="76"/>
      <c r="U572" s="76"/>
      <c r="V572" s="76"/>
      <c r="W572" s="76"/>
      <c r="X572" s="76"/>
      <c r="Y572" s="76"/>
      <c r="Z572" s="76"/>
    </row>
    <row r="573" spans="1:26" ht="14.25" customHeight="1" x14ac:dyDescent="0.3">
      <c r="A573" s="76"/>
      <c r="B573" s="76"/>
      <c r="C573" s="76"/>
      <c r="D573" s="76"/>
      <c r="E573" s="76"/>
      <c r="F573" s="76"/>
      <c r="G573" s="76"/>
      <c r="H573" s="76"/>
      <c r="I573" s="76"/>
      <c r="J573" s="76"/>
      <c r="K573" s="76"/>
      <c r="L573" s="76"/>
      <c r="M573" s="76"/>
      <c r="N573" s="76"/>
      <c r="O573" s="76"/>
      <c r="P573" s="76"/>
      <c r="Q573" s="76"/>
      <c r="R573" s="76"/>
      <c r="S573" s="76"/>
      <c r="T573" s="76"/>
      <c r="U573" s="76"/>
      <c r="V573" s="76"/>
      <c r="W573" s="76"/>
      <c r="X573" s="76"/>
      <c r="Y573" s="76"/>
      <c r="Z573" s="76"/>
    </row>
    <row r="574" spans="1:26" ht="14.25" customHeight="1" x14ac:dyDescent="0.3">
      <c r="A574" s="76"/>
      <c r="B574" s="76"/>
      <c r="C574" s="76"/>
      <c r="D574" s="76"/>
      <c r="E574" s="76"/>
      <c r="F574" s="76"/>
      <c r="G574" s="76"/>
      <c r="H574" s="76"/>
      <c r="I574" s="76"/>
      <c r="J574" s="76"/>
      <c r="K574" s="76"/>
      <c r="L574" s="76"/>
      <c r="M574" s="76"/>
      <c r="N574" s="76"/>
      <c r="O574" s="76"/>
      <c r="P574" s="76"/>
      <c r="Q574" s="76"/>
      <c r="R574" s="76"/>
      <c r="S574" s="76"/>
      <c r="T574" s="76"/>
      <c r="U574" s="76"/>
      <c r="V574" s="76"/>
      <c r="W574" s="76"/>
      <c r="X574" s="76"/>
      <c r="Y574" s="76"/>
      <c r="Z574" s="76"/>
    </row>
    <row r="575" spans="1:26" ht="14.25" customHeight="1" x14ac:dyDescent="0.3">
      <c r="A575" s="76"/>
      <c r="B575" s="76"/>
      <c r="C575" s="76"/>
      <c r="D575" s="76"/>
      <c r="E575" s="76"/>
      <c r="F575" s="76"/>
      <c r="G575" s="76"/>
      <c r="H575" s="76"/>
      <c r="I575" s="76"/>
      <c r="J575" s="76"/>
      <c r="K575" s="76"/>
      <c r="L575" s="76"/>
      <c r="M575" s="76"/>
      <c r="N575" s="76"/>
      <c r="O575" s="76"/>
      <c r="P575" s="76"/>
      <c r="Q575" s="76"/>
      <c r="R575" s="76"/>
      <c r="S575" s="76"/>
      <c r="T575" s="76"/>
      <c r="U575" s="76"/>
      <c r="V575" s="76"/>
      <c r="W575" s="76"/>
      <c r="X575" s="76"/>
      <c r="Y575" s="76"/>
      <c r="Z575" s="76"/>
    </row>
    <row r="576" spans="1:26" ht="14.25" customHeight="1" x14ac:dyDescent="0.3">
      <c r="A576" s="76"/>
      <c r="B576" s="76"/>
      <c r="C576" s="76"/>
      <c r="D576" s="76"/>
      <c r="E576" s="76"/>
      <c r="F576" s="76"/>
      <c r="G576" s="76"/>
      <c r="H576" s="76"/>
      <c r="I576" s="76"/>
      <c r="J576" s="76"/>
      <c r="K576" s="76"/>
      <c r="L576" s="76"/>
      <c r="M576" s="76"/>
      <c r="N576" s="76"/>
      <c r="O576" s="76"/>
      <c r="P576" s="76"/>
      <c r="Q576" s="76"/>
      <c r="R576" s="76"/>
      <c r="S576" s="76"/>
      <c r="T576" s="76"/>
      <c r="U576" s="76"/>
      <c r="V576" s="76"/>
      <c r="W576" s="76"/>
      <c r="X576" s="76"/>
      <c r="Y576" s="76"/>
      <c r="Z576" s="76"/>
    </row>
    <row r="577" spans="1:26" ht="14.25" customHeight="1" x14ac:dyDescent="0.3">
      <c r="A577" s="76"/>
      <c r="B577" s="76"/>
      <c r="C577" s="76"/>
      <c r="D577" s="76"/>
      <c r="E577" s="76"/>
      <c r="F577" s="76"/>
      <c r="G577" s="76"/>
      <c r="H577" s="76"/>
      <c r="I577" s="76"/>
      <c r="J577" s="76"/>
      <c r="K577" s="76"/>
      <c r="L577" s="76"/>
      <c r="M577" s="76"/>
      <c r="N577" s="76"/>
      <c r="O577" s="76"/>
      <c r="P577" s="76"/>
      <c r="Q577" s="76"/>
      <c r="R577" s="76"/>
      <c r="S577" s="76"/>
      <c r="T577" s="76"/>
      <c r="U577" s="76"/>
      <c r="V577" s="76"/>
      <c r="W577" s="76"/>
      <c r="X577" s="76"/>
      <c r="Y577" s="76"/>
      <c r="Z577" s="76"/>
    </row>
    <row r="578" spans="1:26" ht="14.25" customHeight="1" x14ac:dyDescent="0.3">
      <c r="A578" s="76"/>
      <c r="B578" s="76"/>
      <c r="C578" s="76"/>
      <c r="D578" s="76"/>
      <c r="E578" s="76"/>
      <c r="F578" s="76"/>
      <c r="G578" s="76"/>
      <c r="H578" s="76"/>
      <c r="I578" s="76"/>
      <c r="J578" s="76"/>
      <c r="K578" s="76"/>
      <c r="L578" s="76"/>
      <c r="M578" s="76"/>
      <c r="N578" s="76"/>
      <c r="O578" s="76"/>
      <c r="P578" s="76"/>
      <c r="Q578" s="76"/>
      <c r="R578" s="76"/>
      <c r="S578" s="76"/>
      <c r="T578" s="76"/>
      <c r="U578" s="76"/>
      <c r="V578" s="76"/>
      <c r="W578" s="76"/>
      <c r="X578" s="76"/>
      <c r="Y578" s="76"/>
      <c r="Z578" s="76"/>
    </row>
    <row r="579" spans="1:26" ht="14.25" customHeight="1" x14ac:dyDescent="0.3">
      <c r="A579" s="76"/>
      <c r="B579" s="76"/>
      <c r="C579" s="76"/>
      <c r="D579" s="76"/>
      <c r="E579" s="76"/>
      <c r="F579" s="76"/>
      <c r="G579" s="76"/>
      <c r="H579" s="76"/>
      <c r="I579" s="76"/>
      <c r="J579" s="76"/>
      <c r="K579" s="76"/>
      <c r="L579" s="76"/>
      <c r="M579" s="76"/>
      <c r="N579" s="76"/>
      <c r="O579" s="76"/>
      <c r="P579" s="76"/>
      <c r="Q579" s="76"/>
      <c r="R579" s="76"/>
      <c r="S579" s="76"/>
      <c r="T579" s="76"/>
      <c r="U579" s="76"/>
      <c r="V579" s="76"/>
      <c r="W579" s="76"/>
      <c r="X579" s="76"/>
      <c r="Y579" s="76"/>
      <c r="Z579" s="76"/>
    </row>
    <row r="580" spans="1:26" ht="14.25" customHeight="1" x14ac:dyDescent="0.3">
      <c r="A580" s="76"/>
      <c r="B580" s="76"/>
      <c r="C580" s="76"/>
      <c r="D580" s="76"/>
      <c r="E580" s="76"/>
      <c r="F580" s="76"/>
      <c r="G580" s="76"/>
      <c r="H580" s="76"/>
      <c r="I580" s="76"/>
      <c r="J580" s="76"/>
      <c r="K580" s="76"/>
      <c r="L580" s="76"/>
      <c r="M580" s="76"/>
      <c r="N580" s="76"/>
      <c r="O580" s="76"/>
      <c r="P580" s="76"/>
      <c r="Q580" s="76"/>
      <c r="R580" s="76"/>
      <c r="S580" s="76"/>
      <c r="T580" s="76"/>
      <c r="U580" s="76"/>
      <c r="V580" s="76"/>
      <c r="W580" s="76"/>
      <c r="X580" s="76"/>
      <c r="Y580" s="76"/>
      <c r="Z580" s="76"/>
    </row>
    <row r="581" spans="1:26" ht="14.25" customHeight="1" x14ac:dyDescent="0.3">
      <c r="A581" s="76"/>
      <c r="B581" s="76"/>
      <c r="C581" s="76"/>
      <c r="D581" s="76"/>
      <c r="E581" s="76"/>
      <c r="F581" s="76"/>
      <c r="G581" s="76"/>
      <c r="H581" s="76"/>
      <c r="I581" s="76"/>
      <c r="J581" s="76"/>
      <c r="K581" s="76"/>
      <c r="L581" s="76"/>
      <c r="M581" s="76"/>
      <c r="N581" s="76"/>
      <c r="O581" s="76"/>
      <c r="P581" s="76"/>
      <c r="Q581" s="76"/>
      <c r="R581" s="76"/>
      <c r="S581" s="76"/>
      <c r="T581" s="76"/>
      <c r="U581" s="76"/>
      <c r="V581" s="76"/>
      <c r="W581" s="76"/>
      <c r="X581" s="76"/>
      <c r="Y581" s="76"/>
      <c r="Z581" s="76"/>
    </row>
    <row r="582" spans="1:26" ht="14.25" customHeight="1" x14ac:dyDescent="0.3">
      <c r="A582" s="76"/>
      <c r="B582" s="76"/>
      <c r="C582" s="76"/>
      <c r="D582" s="76"/>
      <c r="E582" s="76"/>
      <c r="F582" s="76"/>
      <c r="G582" s="76"/>
      <c r="H582" s="76"/>
      <c r="I582" s="76"/>
      <c r="J582" s="76"/>
      <c r="K582" s="76"/>
      <c r="L582" s="76"/>
      <c r="M582" s="76"/>
      <c r="N582" s="76"/>
      <c r="O582" s="76"/>
      <c r="P582" s="76"/>
      <c r="Q582" s="76"/>
      <c r="R582" s="76"/>
      <c r="S582" s="76"/>
      <c r="T582" s="76"/>
      <c r="U582" s="76"/>
      <c r="V582" s="76"/>
      <c r="W582" s="76"/>
      <c r="X582" s="76"/>
      <c r="Y582" s="76"/>
      <c r="Z582" s="76"/>
    </row>
    <row r="583" spans="1:26" ht="14.25" customHeight="1" x14ac:dyDescent="0.3">
      <c r="A583" s="76"/>
      <c r="B583" s="76"/>
      <c r="C583" s="76"/>
      <c r="D583" s="76"/>
      <c r="E583" s="76"/>
      <c r="F583" s="76"/>
      <c r="G583" s="76"/>
      <c r="H583" s="76"/>
      <c r="I583" s="76"/>
      <c r="J583" s="76"/>
      <c r="K583" s="76"/>
      <c r="L583" s="76"/>
      <c r="M583" s="76"/>
      <c r="N583" s="76"/>
      <c r="O583" s="76"/>
      <c r="P583" s="76"/>
      <c r="Q583" s="76"/>
      <c r="R583" s="76"/>
      <c r="S583" s="76"/>
      <c r="T583" s="76"/>
      <c r="U583" s="76"/>
      <c r="V583" s="76"/>
      <c r="W583" s="76"/>
      <c r="X583" s="76"/>
      <c r="Y583" s="76"/>
      <c r="Z583" s="76"/>
    </row>
    <row r="584" spans="1:26" ht="14.25" customHeight="1" x14ac:dyDescent="0.3">
      <c r="A584" s="76"/>
      <c r="B584" s="76"/>
      <c r="C584" s="76"/>
      <c r="D584" s="76"/>
      <c r="E584" s="76"/>
      <c r="F584" s="76"/>
      <c r="G584" s="76"/>
      <c r="H584" s="76"/>
      <c r="I584" s="76"/>
      <c r="J584" s="76"/>
      <c r="K584" s="76"/>
      <c r="L584" s="76"/>
      <c r="M584" s="76"/>
      <c r="N584" s="76"/>
      <c r="O584" s="76"/>
      <c r="P584" s="76"/>
      <c r="Q584" s="76"/>
      <c r="R584" s="76"/>
      <c r="S584" s="76"/>
      <c r="T584" s="76"/>
      <c r="U584" s="76"/>
      <c r="V584" s="76"/>
      <c r="W584" s="76"/>
      <c r="X584" s="76"/>
      <c r="Y584" s="76"/>
      <c r="Z584" s="76"/>
    </row>
    <row r="585" spans="1:26" ht="14.25" customHeight="1" x14ac:dyDescent="0.3">
      <c r="A585" s="76"/>
      <c r="B585" s="76"/>
      <c r="C585" s="76"/>
      <c r="D585" s="76"/>
      <c r="E585" s="76"/>
      <c r="F585" s="76"/>
      <c r="G585" s="76"/>
      <c r="H585" s="76"/>
      <c r="I585" s="76"/>
      <c r="J585" s="76"/>
      <c r="K585" s="76"/>
      <c r="L585" s="76"/>
      <c r="M585" s="76"/>
      <c r="N585" s="76"/>
      <c r="O585" s="76"/>
      <c r="P585" s="76"/>
      <c r="Q585" s="76"/>
      <c r="R585" s="76"/>
      <c r="S585" s="76"/>
      <c r="T585" s="76"/>
      <c r="U585" s="76"/>
      <c r="V585" s="76"/>
      <c r="W585" s="76"/>
      <c r="X585" s="76"/>
      <c r="Y585" s="76"/>
      <c r="Z585" s="76"/>
    </row>
    <row r="586" spans="1:26" ht="14.25" customHeight="1" x14ac:dyDescent="0.3">
      <c r="A586" s="76"/>
      <c r="B586" s="76"/>
      <c r="C586" s="76"/>
      <c r="D586" s="76"/>
      <c r="E586" s="76"/>
      <c r="F586" s="76"/>
      <c r="G586" s="76"/>
      <c r="H586" s="76"/>
      <c r="I586" s="76"/>
      <c r="J586" s="76"/>
      <c r="K586" s="76"/>
      <c r="L586" s="76"/>
      <c r="M586" s="76"/>
      <c r="N586" s="76"/>
      <c r="O586" s="76"/>
      <c r="P586" s="76"/>
      <c r="Q586" s="76"/>
      <c r="R586" s="76"/>
      <c r="S586" s="76"/>
      <c r="T586" s="76"/>
      <c r="U586" s="76"/>
      <c r="V586" s="76"/>
      <c r="W586" s="76"/>
      <c r="X586" s="76"/>
      <c r="Y586" s="76"/>
      <c r="Z586" s="76"/>
    </row>
    <row r="587" spans="1:26" ht="14.25" customHeight="1" x14ac:dyDescent="0.3">
      <c r="A587" s="76"/>
      <c r="B587" s="76"/>
      <c r="C587" s="76"/>
      <c r="D587" s="76"/>
      <c r="E587" s="76"/>
      <c r="F587" s="76"/>
      <c r="G587" s="76"/>
      <c r="H587" s="76"/>
      <c r="I587" s="76"/>
      <c r="J587" s="76"/>
      <c r="K587" s="76"/>
      <c r="L587" s="76"/>
      <c r="M587" s="76"/>
      <c r="N587" s="76"/>
      <c r="O587" s="76"/>
      <c r="P587" s="76"/>
      <c r="Q587" s="76"/>
      <c r="R587" s="76"/>
      <c r="S587" s="76"/>
      <c r="T587" s="76"/>
      <c r="U587" s="76"/>
      <c r="V587" s="76"/>
      <c r="W587" s="76"/>
      <c r="X587" s="76"/>
      <c r="Y587" s="76"/>
      <c r="Z587" s="76"/>
    </row>
    <row r="588" spans="1:26" ht="14.25" customHeight="1" x14ac:dyDescent="0.3">
      <c r="A588" s="76"/>
      <c r="B588" s="76"/>
      <c r="C588" s="76"/>
      <c r="D588" s="76"/>
      <c r="E588" s="76"/>
      <c r="F588" s="76"/>
      <c r="G588" s="76"/>
      <c r="H588" s="76"/>
      <c r="I588" s="76"/>
      <c r="J588" s="76"/>
      <c r="K588" s="76"/>
      <c r="L588" s="76"/>
      <c r="M588" s="76"/>
      <c r="N588" s="76"/>
      <c r="O588" s="76"/>
      <c r="P588" s="76"/>
      <c r="Q588" s="76"/>
      <c r="R588" s="76"/>
      <c r="S588" s="76"/>
      <c r="T588" s="76"/>
      <c r="U588" s="76"/>
      <c r="V588" s="76"/>
      <c r="W588" s="76"/>
      <c r="X588" s="76"/>
      <c r="Y588" s="76"/>
      <c r="Z588" s="76"/>
    </row>
    <row r="589" spans="1:26" ht="14.25" customHeight="1" x14ac:dyDescent="0.3">
      <c r="A589" s="76"/>
      <c r="B589" s="76"/>
      <c r="C589" s="76"/>
      <c r="D589" s="76"/>
      <c r="E589" s="76"/>
      <c r="F589" s="76"/>
      <c r="G589" s="76"/>
      <c r="H589" s="76"/>
      <c r="I589" s="76"/>
      <c r="J589" s="76"/>
      <c r="K589" s="76"/>
      <c r="L589" s="76"/>
      <c r="M589" s="76"/>
      <c r="N589" s="76"/>
      <c r="O589" s="76"/>
      <c r="P589" s="76"/>
      <c r="Q589" s="76"/>
      <c r="R589" s="76"/>
      <c r="S589" s="76"/>
      <c r="T589" s="76"/>
      <c r="U589" s="76"/>
      <c r="V589" s="76"/>
      <c r="W589" s="76"/>
      <c r="X589" s="76"/>
      <c r="Y589" s="76"/>
      <c r="Z589" s="76"/>
    </row>
    <row r="590" spans="1:26" ht="14.25" customHeight="1" x14ac:dyDescent="0.3">
      <c r="A590" s="76"/>
      <c r="B590" s="76"/>
      <c r="C590" s="76"/>
      <c r="D590" s="76"/>
      <c r="E590" s="76"/>
      <c r="F590" s="76"/>
      <c r="G590" s="76"/>
      <c r="H590" s="76"/>
      <c r="I590" s="76"/>
      <c r="J590" s="76"/>
      <c r="K590" s="76"/>
      <c r="L590" s="76"/>
      <c r="M590" s="76"/>
      <c r="N590" s="76"/>
      <c r="O590" s="76"/>
      <c r="P590" s="76"/>
      <c r="Q590" s="76"/>
      <c r="R590" s="76"/>
      <c r="S590" s="76"/>
      <c r="T590" s="76"/>
      <c r="U590" s="76"/>
      <c r="V590" s="76"/>
      <c r="W590" s="76"/>
      <c r="X590" s="76"/>
      <c r="Y590" s="76"/>
      <c r="Z590" s="76"/>
    </row>
    <row r="591" spans="1:26" ht="14.25" customHeight="1" x14ac:dyDescent="0.3">
      <c r="A591" s="76"/>
      <c r="B591" s="76"/>
      <c r="C591" s="76"/>
      <c r="D591" s="76"/>
      <c r="E591" s="76"/>
      <c r="F591" s="76"/>
      <c r="G591" s="76"/>
      <c r="H591" s="76"/>
      <c r="I591" s="76"/>
      <c r="J591" s="76"/>
      <c r="K591" s="76"/>
      <c r="L591" s="76"/>
      <c r="M591" s="76"/>
      <c r="N591" s="76"/>
      <c r="O591" s="76"/>
      <c r="P591" s="76"/>
      <c r="Q591" s="76"/>
      <c r="R591" s="76"/>
      <c r="S591" s="76"/>
      <c r="T591" s="76"/>
      <c r="U591" s="76"/>
      <c r="V591" s="76"/>
      <c r="W591" s="76"/>
      <c r="X591" s="76"/>
      <c r="Y591" s="76"/>
      <c r="Z591" s="76"/>
    </row>
    <row r="592" spans="1:26" ht="14.25" customHeight="1" x14ac:dyDescent="0.3">
      <c r="A592" s="76"/>
      <c r="B592" s="76"/>
      <c r="C592" s="76"/>
      <c r="D592" s="76"/>
      <c r="E592" s="76"/>
      <c r="F592" s="76"/>
      <c r="G592" s="76"/>
      <c r="H592" s="76"/>
      <c r="I592" s="76"/>
      <c r="J592" s="76"/>
      <c r="K592" s="76"/>
      <c r="L592" s="76"/>
      <c r="M592" s="76"/>
      <c r="N592" s="76"/>
      <c r="O592" s="76"/>
      <c r="P592" s="76"/>
      <c r="Q592" s="76"/>
      <c r="R592" s="76"/>
      <c r="S592" s="76"/>
      <c r="T592" s="76"/>
      <c r="U592" s="76"/>
      <c r="V592" s="76"/>
      <c r="W592" s="76"/>
      <c r="X592" s="76"/>
      <c r="Y592" s="76"/>
      <c r="Z592" s="76"/>
    </row>
    <row r="593" spans="1:26" ht="14.25" customHeight="1" x14ac:dyDescent="0.3">
      <c r="A593" s="76"/>
      <c r="B593" s="76"/>
      <c r="C593" s="76"/>
      <c r="D593" s="76"/>
      <c r="E593" s="76"/>
      <c r="F593" s="76"/>
      <c r="G593" s="76"/>
      <c r="H593" s="76"/>
      <c r="I593" s="76"/>
      <c r="J593" s="76"/>
      <c r="K593" s="76"/>
      <c r="L593" s="76"/>
      <c r="M593" s="76"/>
      <c r="N593" s="76"/>
      <c r="O593" s="76"/>
      <c r="P593" s="76"/>
      <c r="Q593" s="76"/>
      <c r="R593" s="76"/>
      <c r="S593" s="76"/>
      <c r="T593" s="76"/>
      <c r="U593" s="76"/>
      <c r="V593" s="76"/>
      <c r="W593" s="76"/>
      <c r="X593" s="76"/>
      <c r="Y593" s="76"/>
      <c r="Z593" s="76"/>
    </row>
    <row r="594" spans="1:26" ht="14.25" customHeight="1" x14ac:dyDescent="0.3">
      <c r="A594" s="76"/>
      <c r="B594" s="76"/>
      <c r="C594" s="76"/>
      <c r="D594" s="76"/>
      <c r="E594" s="76"/>
      <c r="F594" s="76"/>
      <c r="G594" s="76"/>
      <c r="H594" s="76"/>
      <c r="I594" s="76"/>
      <c r="J594" s="76"/>
      <c r="K594" s="76"/>
      <c r="L594" s="76"/>
      <c r="M594" s="76"/>
      <c r="N594" s="76"/>
      <c r="O594" s="76"/>
      <c r="P594" s="76"/>
      <c r="Q594" s="76"/>
      <c r="R594" s="76"/>
      <c r="S594" s="76"/>
      <c r="T594" s="76"/>
      <c r="U594" s="76"/>
      <c r="V594" s="76"/>
      <c r="W594" s="76"/>
      <c r="X594" s="76"/>
      <c r="Y594" s="76"/>
      <c r="Z594" s="76"/>
    </row>
    <row r="595" spans="1:26" ht="14.25" customHeight="1" x14ac:dyDescent="0.3">
      <c r="A595" s="76"/>
      <c r="B595" s="76"/>
      <c r="C595" s="76"/>
      <c r="D595" s="76"/>
      <c r="E595" s="76"/>
      <c r="F595" s="76"/>
      <c r="G595" s="76"/>
      <c r="H595" s="76"/>
      <c r="I595" s="76"/>
      <c r="J595" s="76"/>
      <c r="K595" s="76"/>
      <c r="L595" s="76"/>
      <c r="M595" s="76"/>
      <c r="N595" s="76"/>
      <c r="O595" s="76"/>
      <c r="P595" s="76"/>
      <c r="Q595" s="76"/>
      <c r="R595" s="76"/>
      <c r="S595" s="76"/>
      <c r="T595" s="76"/>
      <c r="U595" s="76"/>
      <c r="V595" s="76"/>
      <c r="W595" s="76"/>
      <c r="X595" s="76"/>
      <c r="Y595" s="76"/>
      <c r="Z595" s="76"/>
    </row>
    <row r="596" spans="1:26" ht="14.25" customHeight="1" x14ac:dyDescent="0.3">
      <c r="A596" s="76"/>
      <c r="B596" s="76"/>
      <c r="C596" s="76"/>
      <c r="D596" s="76"/>
      <c r="E596" s="76"/>
      <c r="F596" s="76"/>
      <c r="G596" s="76"/>
      <c r="H596" s="76"/>
      <c r="I596" s="76"/>
      <c r="J596" s="76"/>
      <c r="K596" s="76"/>
      <c r="L596" s="76"/>
      <c r="M596" s="76"/>
      <c r="N596" s="76"/>
      <c r="O596" s="76"/>
      <c r="P596" s="76"/>
      <c r="Q596" s="76"/>
      <c r="R596" s="76"/>
      <c r="S596" s="76"/>
      <c r="T596" s="76"/>
      <c r="U596" s="76"/>
      <c r="V596" s="76"/>
      <c r="W596" s="76"/>
      <c r="X596" s="76"/>
      <c r="Y596" s="76"/>
      <c r="Z596" s="76"/>
    </row>
    <row r="597" spans="1:26" ht="14.25" customHeight="1" x14ac:dyDescent="0.3">
      <c r="A597" s="76"/>
      <c r="B597" s="76"/>
      <c r="C597" s="76"/>
      <c r="D597" s="76"/>
      <c r="E597" s="76"/>
      <c r="F597" s="76"/>
      <c r="G597" s="76"/>
      <c r="H597" s="76"/>
      <c r="I597" s="76"/>
      <c r="J597" s="76"/>
      <c r="K597" s="76"/>
      <c r="L597" s="76"/>
      <c r="M597" s="76"/>
      <c r="N597" s="76"/>
      <c r="O597" s="76"/>
      <c r="P597" s="76"/>
      <c r="Q597" s="76"/>
      <c r="R597" s="76"/>
      <c r="S597" s="76"/>
      <c r="T597" s="76"/>
      <c r="U597" s="76"/>
      <c r="V597" s="76"/>
      <c r="W597" s="76"/>
      <c r="X597" s="76"/>
      <c r="Y597" s="76"/>
      <c r="Z597" s="76"/>
    </row>
    <row r="598" spans="1:26" ht="14.25" customHeight="1" x14ac:dyDescent="0.3">
      <c r="A598" s="76"/>
      <c r="B598" s="76"/>
      <c r="C598" s="76"/>
      <c r="D598" s="76"/>
      <c r="E598" s="76"/>
      <c r="F598" s="76"/>
      <c r="G598" s="76"/>
      <c r="H598" s="76"/>
      <c r="I598" s="76"/>
      <c r="J598" s="76"/>
      <c r="K598" s="76"/>
      <c r="L598" s="76"/>
      <c r="M598" s="76"/>
      <c r="N598" s="76"/>
      <c r="O598" s="76"/>
      <c r="P598" s="76"/>
      <c r="Q598" s="76"/>
      <c r="R598" s="76"/>
      <c r="S598" s="76"/>
      <c r="T598" s="76"/>
      <c r="U598" s="76"/>
      <c r="V598" s="76"/>
      <c r="W598" s="76"/>
      <c r="X598" s="76"/>
      <c r="Y598" s="76"/>
      <c r="Z598" s="76"/>
    </row>
    <row r="599" spans="1:26" ht="14.25" customHeight="1" x14ac:dyDescent="0.3">
      <c r="A599" s="76"/>
      <c r="B599" s="76"/>
      <c r="C599" s="76"/>
      <c r="D599" s="76"/>
      <c r="E599" s="76"/>
      <c r="F599" s="76"/>
      <c r="G599" s="76"/>
      <c r="H599" s="76"/>
      <c r="I599" s="76"/>
      <c r="J599" s="76"/>
      <c r="K599" s="76"/>
      <c r="L599" s="76"/>
      <c r="M599" s="76"/>
      <c r="N599" s="76"/>
      <c r="O599" s="76"/>
      <c r="P599" s="76"/>
      <c r="Q599" s="76"/>
      <c r="R599" s="76"/>
      <c r="S599" s="76"/>
      <c r="T599" s="76"/>
      <c r="U599" s="76"/>
      <c r="V599" s="76"/>
      <c r="W599" s="76"/>
      <c r="X599" s="76"/>
      <c r="Y599" s="76"/>
      <c r="Z599" s="76"/>
    </row>
    <row r="600" spans="1:26" ht="14.25" customHeight="1" x14ac:dyDescent="0.3">
      <c r="A600" s="76"/>
      <c r="B600" s="76"/>
      <c r="C600" s="76"/>
      <c r="D600" s="76"/>
      <c r="E600" s="76"/>
      <c r="F600" s="76"/>
      <c r="G600" s="76"/>
      <c r="H600" s="76"/>
      <c r="I600" s="76"/>
      <c r="J600" s="76"/>
      <c r="K600" s="76"/>
      <c r="L600" s="76"/>
      <c r="M600" s="76"/>
      <c r="N600" s="76"/>
      <c r="O600" s="76"/>
      <c r="P600" s="76"/>
      <c r="Q600" s="76"/>
      <c r="R600" s="76"/>
      <c r="S600" s="76"/>
      <c r="T600" s="76"/>
      <c r="U600" s="76"/>
      <c r="V600" s="76"/>
      <c r="W600" s="76"/>
      <c r="X600" s="76"/>
      <c r="Y600" s="76"/>
      <c r="Z600" s="76"/>
    </row>
    <row r="601" spans="1:26" ht="14.25" customHeight="1" x14ac:dyDescent="0.3">
      <c r="A601" s="76"/>
      <c r="B601" s="76"/>
      <c r="C601" s="76"/>
      <c r="D601" s="76"/>
      <c r="E601" s="76"/>
      <c r="F601" s="76"/>
      <c r="G601" s="76"/>
      <c r="H601" s="76"/>
      <c r="I601" s="76"/>
      <c r="J601" s="76"/>
      <c r="K601" s="76"/>
      <c r="L601" s="76"/>
      <c r="M601" s="76"/>
      <c r="N601" s="76"/>
      <c r="O601" s="76"/>
      <c r="P601" s="76"/>
      <c r="Q601" s="76"/>
      <c r="R601" s="76"/>
      <c r="S601" s="76"/>
      <c r="T601" s="76"/>
      <c r="U601" s="76"/>
      <c r="V601" s="76"/>
      <c r="W601" s="76"/>
      <c r="X601" s="76"/>
      <c r="Y601" s="76"/>
      <c r="Z601" s="76"/>
    </row>
    <row r="602" spans="1:26" ht="14.25" customHeight="1" x14ac:dyDescent="0.3">
      <c r="A602" s="76"/>
      <c r="B602" s="76"/>
      <c r="C602" s="76"/>
      <c r="D602" s="76"/>
      <c r="E602" s="76"/>
      <c r="F602" s="76"/>
      <c r="G602" s="76"/>
      <c r="H602" s="76"/>
      <c r="I602" s="76"/>
      <c r="J602" s="76"/>
      <c r="K602" s="76"/>
      <c r="L602" s="76"/>
      <c r="M602" s="76"/>
      <c r="N602" s="76"/>
      <c r="O602" s="76"/>
      <c r="P602" s="76"/>
      <c r="Q602" s="76"/>
      <c r="R602" s="76"/>
      <c r="S602" s="76"/>
      <c r="T602" s="76"/>
      <c r="U602" s="76"/>
      <c r="V602" s="76"/>
      <c r="W602" s="76"/>
      <c r="X602" s="76"/>
      <c r="Y602" s="76"/>
      <c r="Z602" s="76"/>
    </row>
    <row r="603" spans="1:26" ht="14.25" customHeight="1" x14ac:dyDescent="0.3">
      <c r="A603" s="76"/>
      <c r="B603" s="76"/>
      <c r="C603" s="76"/>
      <c r="D603" s="76"/>
      <c r="E603" s="76"/>
      <c r="F603" s="76"/>
      <c r="G603" s="76"/>
      <c r="H603" s="76"/>
      <c r="I603" s="76"/>
      <c r="J603" s="76"/>
      <c r="K603" s="76"/>
      <c r="L603" s="76"/>
      <c r="M603" s="76"/>
      <c r="N603" s="76"/>
      <c r="O603" s="76"/>
      <c r="P603" s="76"/>
      <c r="Q603" s="76"/>
      <c r="R603" s="76"/>
      <c r="S603" s="76"/>
      <c r="T603" s="76"/>
      <c r="U603" s="76"/>
      <c r="V603" s="76"/>
      <c r="W603" s="76"/>
      <c r="X603" s="76"/>
      <c r="Y603" s="76"/>
      <c r="Z603" s="76"/>
    </row>
    <row r="604" spans="1:26" ht="14.25" customHeight="1" x14ac:dyDescent="0.3">
      <c r="A604" s="76"/>
      <c r="B604" s="76"/>
      <c r="C604" s="76"/>
      <c r="D604" s="76"/>
      <c r="E604" s="76"/>
      <c r="F604" s="76"/>
      <c r="G604" s="76"/>
      <c r="H604" s="76"/>
      <c r="I604" s="76"/>
      <c r="J604" s="76"/>
      <c r="K604" s="76"/>
      <c r="L604" s="76"/>
      <c r="M604" s="76"/>
      <c r="N604" s="76"/>
      <c r="O604" s="76"/>
      <c r="P604" s="76"/>
      <c r="Q604" s="76"/>
      <c r="R604" s="76"/>
      <c r="S604" s="76"/>
      <c r="T604" s="76"/>
      <c r="U604" s="76"/>
      <c r="V604" s="76"/>
      <c r="W604" s="76"/>
      <c r="X604" s="76"/>
      <c r="Y604" s="76"/>
      <c r="Z604" s="76"/>
    </row>
    <row r="605" spans="1:26" ht="14.25" customHeight="1" x14ac:dyDescent="0.3">
      <c r="A605" s="76"/>
      <c r="B605" s="76"/>
      <c r="C605" s="76"/>
      <c r="D605" s="76"/>
      <c r="E605" s="76"/>
      <c r="F605" s="76"/>
      <c r="G605" s="76"/>
      <c r="H605" s="76"/>
      <c r="I605" s="76"/>
      <c r="J605" s="76"/>
      <c r="K605" s="76"/>
      <c r="L605" s="76"/>
      <c r="M605" s="76"/>
      <c r="N605" s="76"/>
      <c r="O605" s="76"/>
      <c r="P605" s="76"/>
      <c r="Q605" s="76"/>
      <c r="R605" s="76"/>
      <c r="S605" s="76"/>
      <c r="T605" s="76"/>
      <c r="U605" s="76"/>
      <c r="V605" s="76"/>
      <c r="W605" s="76"/>
      <c r="X605" s="76"/>
      <c r="Y605" s="76"/>
      <c r="Z605" s="76"/>
    </row>
    <row r="606" spans="1:26" ht="14.25" customHeight="1" x14ac:dyDescent="0.3">
      <c r="A606" s="76"/>
      <c r="B606" s="76"/>
      <c r="C606" s="76"/>
      <c r="D606" s="76"/>
      <c r="E606" s="76"/>
      <c r="F606" s="76"/>
      <c r="G606" s="76"/>
      <c r="H606" s="76"/>
      <c r="I606" s="76"/>
      <c r="J606" s="76"/>
      <c r="K606" s="76"/>
      <c r="L606" s="76"/>
      <c r="M606" s="76"/>
      <c r="N606" s="76"/>
      <c r="O606" s="76"/>
      <c r="P606" s="76"/>
      <c r="Q606" s="76"/>
      <c r="R606" s="76"/>
      <c r="S606" s="76"/>
      <c r="T606" s="76"/>
      <c r="U606" s="76"/>
      <c r="V606" s="76"/>
      <c r="W606" s="76"/>
      <c r="X606" s="76"/>
      <c r="Y606" s="76"/>
      <c r="Z606" s="76"/>
    </row>
    <row r="607" spans="1:26" ht="14.25" customHeight="1" x14ac:dyDescent="0.3">
      <c r="A607" s="76"/>
      <c r="B607" s="76"/>
      <c r="C607" s="76"/>
      <c r="D607" s="76"/>
      <c r="E607" s="76"/>
      <c r="F607" s="76"/>
      <c r="G607" s="76"/>
      <c r="H607" s="76"/>
      <c r="I607" s="76"/>
      <c r="J607" s="76"/>
      <c r="K607" s="76"/>
      <c r="L607" s="76"/>
      <c r="M607" s="76"/>
      <c r="N607" s="76"/>
      <c r="O607" s="76"/>
      <c r="P607" s="76"/>
      <c r="Q607" s="76"/>
      <c r="R607" s="76"/>
      <c r="S607" s="76"/>
      <c r="T607" s="76"/>
      <c r="U607" s="76"/>
      <c r="V607" s="76"/>
      <c r="W607" s="76"/>
      <c r="X607" s="76"/>
      <c r="Y607" s="76"/>
      <c r="Z607" s="76"/>
    </row>
    <row r="608" spans="1:26" ht="14.25" customHeight="1" x14ac:dyDescent="0.3">
      <c r="A608" s="76"/>
      <c r="B608" s="76"/>
      <c r="C608" s="76"/>
      <c r="D608" s="76"/>
      <c r="E608" s="76"/>
      <c r="F608" s="76"/>
      <c r="G608" s="76"/>
      <c r="H608" s="76"/>
      <c r="I608" s="76"/>
      <c r="J608" s="76"/>
      <c r="K608" s="76"/>
      <c r="L608" s="76"/>
      <c r="M608" s="76"/>
      <c r="N608" s="76"/>
      <c r="O608" s="76"/>
      <c r="P608" s="76"/>
      <c r="Q608" s="76"/>
      <c r="R608" s="76"/>
      <c r="S608" s="76"/>
      <c r="T608" s="76"/>
      <c r="U608" s="76"/>
      <c r="V608" s="76"/>
      <c r="W608" s="76"/>
      <c r="X608" s="76"/>
      <c r="Y608" s="76"/>
      <c r="Z608" s="76"/>
    </row>
    <row r="609" spans="1:26" ht="14.25" customHeight="1" x14ac:dyDescent="0.3">
      <c r="A609" s="76"/>
      <c r="B609" s="76"/>
      <c r="C609" s="76"/>
      <c r="D609" s="76"/>
      <c r="E609" s="76"/>
      <c r="F609" s="76"/>
      <c r="G609" s="76"/>
      <c r="H609" s="76"/>
      <c r="I609" s="76"/>
      <c r="J609" s="76"/>
      <c r="K609" s="76"/>
      <c r="L609" s="76"/>
      <c r="M609" s="76"/>
      <c r="N609" s="76"/>
      <c r="O609" s="76"/>
      <c r="P609" s="76"/>
      <c r="Q609" s="76"/>
      <c r="R609" s="76"/>
      <c r="S609" s="76"/>
      <c r="T609" s="76"/>
      <c r="U609" s="76"/>
      <c r="V609" s="76"/>
      <c r="W609" s="76"/>
      <c r="X609" s="76"/>
      <c r="Y609" s="76"/>
      <c r="Z609" s="76"/>
    </row>
    <row r="610" spans="1:26" ht="14.25" customHeight="1" x14ac:dyDescent="0.3">
      <c r="A610" s="76"/>
      <c r="B610" s="76"/>
      <c r="C610" s="76"/>
      <c r="D610" s="76"/>
      <c r="E610" s="76"/>
      <c r="F610" s="76"/>
      <c r="G610" s="76"/>
      <c r="H610" s="76"/>
      <c r="I610" s="76"/>
      <c r="J610" s="76"/>
      <c r="K610" s="76"/>
      <c r="L610" s="76"/>
      <c r="M610" s="76"/>
      <c r="N610" s="76"/>
      <c r="O610" s="76"/>
      <c r="P610" s="76"/>
      <c r="Q610" s="76"/>
      <c r="R610" s="76"/>
      <c r="S610" s="76"/>
      <c r="T610" s="76"/>
      <c r="U610" s="76"/>
      <c r="V610" s="76"/>
      <c r="W610" s="76"/>
      <c r="X610" s="76"/>
      <c r="Y610" s="76"/>
      <c r="Z610" s="76"/>
    </row>
    <row r="611" spans="1:26" ht="14.25" customHeight="1" x14ac:dyDescent="0.3">
      <c r="A611" s="76"/>
      <c r="B611" s="76"/>
      <c r="C611" s="76"/>
      <c r="D611" s="76"/>
      <c r="E611" s="76"/>
      <c r="F611" s="76"/>
      <c r="G611" s="76"/>
      <c r="H611" s="76"/>
      <c r="I611" s="76"/>
      <c r="J611" s="76"/>
      <c r="K611" s="76"/>
      <c r="L611" s="76"/>
      <c r="M611" s="76"/>
      <c r="N611" s="76"/>
      <c r="O611" s="76"/>
      <c r="P611" s="76"/>
      <c r="Q611" s="76"/>
      <c r="R611" s="76"/>
      <c r="S611" s="76"/>
      <c r="T611" s="76"/>
      <c r="U611" s="76"/>
      <c r="V611" s="76"/>
      <c r="W611" s="76"/>
      <c r="X611" s="76"/>
      <c r="Y611" s="76"/>
      <c r="Z611" s="76"/>
    </row>
    <row r="612" spans="1:26" ht="14.25" customHeight="1" x14ac:dyDescent="0.3">
      <c r="A612" s="76"/>
      <c r="B612" s="76"/>
      <c r="C612" s="76"/>
      <c r="D612" s="76"/>
      <c r="E612" s="76"/>
      <c r="F612" s="76"/>
      <c r="G612" s="76"/>
      <c r="H612" s="76"/>
      <c r="I612" s="76"/>
      <c r="J612" s="76"/>
      <c r="K612" s="76"/>
      <c r="L612" s="76"/>
      <c r="M612" s="76"/>
      <c r="N612" s="76"/>
      <c r="O612" s="76"/>
      <c r="P612" s="76"/>
      <c r="Q612" s="76"/>
      <c r="R612" s="76"/>
      <c r="S612" s="76"/>
      <c r="T612" s="76"/>
      <c r="U612" s="76"/>
      <c r="V612" s="76"/>
      <c r="W612" s="76"/>
      <c r="X612" s="76"/>
      <c r="Y612" s="76"/>
      <c r="Z612" s="76"/>
    </row>
    <row r="613" spans="1:26" ht="14.25" customHeight="1" x14ac:dyDescent="0.3">
      <c r="A613" s="76"/>
      <c r="B613" s="76"/>
      <c r="C613" s="76"/>
      <c r="D613" s="76"/>
      <c r="E613" s="76"/>
      <c r="F613" s="76"/>
      <c r="G613" s="76"/>
      <c r="H613" s="76"/>
      <c r="I613" s="76"/>
      <c r="J613" s="76"/>
      <c r="K613" s="76"/>
      <c r="L613" s="76"/>
      <c r="M613" s="76"/>
      <c r="N613" s="76"/>
      <c r="O613" s="76"/>
      <c r="P613" s="76"/>
      <c r="Q613" s="76"/>
      <c r="R613" s="76"/>
      <c r="S613" s="76"/>
      <c r="T613" s="76"/>
      <c r="U613" s="76"/>
      <c r="V613" s="76"/>
      <c r="W613" s="76"/>
      <c r="X613" s="76"/>
      <c r="Y613" s="76"/>
      <c r="Z613" s="76"/>
    </row>
    <row r="614" spans="1:26" ht="14.25" customHeight="1" x14ac:dyDescent="0.3">
      <c r="A614" s="76"/>
      <c r="B614" s="76"/>
      <c r="C614" s="76"/>
      <c r="D614" s="76"/>
      <c r="E614" s="76"/>
      <c r="F614" s="76"/>
      <c r="G614" s="76"/>
      <c r="H614" s="76"/>
      <c r="I614" s="76"/>
      <c r="J614" s="76"/>
      <c r="K614" s="76"/>
      <c r="L614" s="76"/>
      <c r="M614" s="76"/>
      <c r="N614" s="76"/>
      <c r="O614" s="76"/>
      <c r="P614" s="76"/>
      <c r="Q614" s="76"/>
      <c r="R614" s="76"/>
      <c r="S614" s="76"/>
      <c r="T614" s="76"/>
      <c r="U614" s="76"/>
      <c r="V614" s="76"/>
      <c r="W614" s="76"/>
      <c r="X614" s="76"/>
      <c r="Y614" s="76"/>
      <c r="Z614" s="76"/>
    </row>
    <row r="615" spans="1:26" ht="14.25" customHeight="1" x14ac:dyDescent="0.3">
      <c r="A615" s="76"/>
      <c r="B615" s="76"/>
      <c r="C615" s="76"/>
      <c r="D615" s="76"/>
      <c r="E615" s="76"/>
      <c r="F615" s="76"/>
      <c r="G615" s="76"/>
      <c r="H615" s="76"/>
      <c r="I615" s="76"/>
      <c r="J615" s="76"/>
      <c r="K615" s="76"/>
      <c r="L615" s="76"/>
      <c r="M615" s="76"/>
      <c r="N615" s="76"/>
      <c r="O615" s="76"/>
      <c r="P615" s="76"/>
      <c r="Q615" s="76"/>
      <c r="R615" s="76"/>
      <c r="S615" s="76"/>
      <c r="T615" s="76"/>
      <c r="U615" s="76"/>
      <c r="V615" s="76"/>
      <c r="W615" s="76"/>
      <c r="X615" s="76"/>
      <c r="Y615" s="76"/>
      <c r="Z615" s="76"/>
    </row>
    <row r="616" spans="1:26" ht="14.25" customHeight="1" x14ac:dyDescent="0.3">
      <c r="A616" s="76"/>
      <c r="B616" s="76"/>
      <c r="C616" s="76"/>
      <c r="D616" s="76"/>
      <c r="E616" s="76"/>
      <c r="F616" s="76"/>
      <c r="G616" s="76"/>
      <c r="H616" s="76"/>
      <c r="I616" s="76"/>
      <c r="J616" s="76"/>
      <c r="K616" s="76"/>
      <c r="L616" s="76"/>
      <c r="M616" s="76"/>
      <c r="N616" s="76"/>
      <c r="O616" s="76"/>
      <c r="P616" s="76"/>
      <c r="Q616" s="76"/>
      <c r="R616" s="76"/>
      <c r="S616" s="76"/>
      <c r="T616" s="76"/>
      <c r="U616" s="76"/>
      <c r="V616" s="76"/>
      <c r="W616" s="76"/>
      <c r="X616" s="76"/>
      <c r="Y616" s="76"/>
      <c r="Z616" s="76"/>
    </row>
    <row r="617" spans="1:26" ht="14.25" customHeight="1" x14ac:dyDescent="0.3">
      <c r="A617" s="76"/>
      <c r="B617" s="76"/>
      <c r="C617" s="76"/>
      <c r="D617" s="76"/>
      <c r="E617" s="76"/>
      <c r="F617" s="76"/>
      <c r="G617" s="76"/>
      <c r="H617" s="76"/>
      <c r="I617" s="76"/>
      <c r="J617" s="76"/>
      <c r="K617" s="76"/>
      <c r="L617" s="76"/>
      <c r="M617" s="76"/>
      <c r="N617" s="76"/>
      <c r="O617" s="76"/>
      <c r="P617" s="76"/>
      <c r="Q617" s="76"/>
      <c r="R617" s="76"/>
      <c r="S617" s="76"/>
      <c r="T617" s="76"/>
      <c r="U617" s="76"/>
      <c r="V617" s="76"/>
      <c r="W617" s="76"/>
      <c r="X617" s="76"/>
      <c r="Y617" s="76"/>
      <c r="Z617" s="76"/>
    </row>
    <row r="618" spans="1:26" ht="14.25" customHeight="1" x14ac:dyDescent="0.3">
      <c r="A618" s="76"/>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1:26" ht="14.25" customHeight="1" x14ac:dyDescent="0.3">
      <c r="A619" s="76"/>
      <c r="B619" s="76"/>
      <c r="C619" s="76"/>
      <c r="D619" s="76"/>
      <c r="E619" s="76"/>
      <c r="F619" s="76"/>
      <c r="G619" s="76"/>
      <c r="H619" s="76"/>
      <c r="I619" s="76"/>
      <c r="J619" s="76"/>
      <c r="K619" s="76"/>
      <c r="L619" s="76"/>
      <c r="M619" s="76"/>
      <c r="N619" s="76"/>
      <c r="O619" s="76"/>
      <c r="P619" s="76"/>
      <c r="Q619" s="76"/>
      <c r="R619" s="76"/>
      <c r="S619" s="76"/>
      <c r="T619" s="76"/>
      <c r="U619" s="76"/>
      <c r="V619" s="76"/>
      <c r="W619" s="76"/>
      <c r="X619" s="76"/>
      <c r="Y619" s="76"/>
      <c r="Z619" s="76"/>
    </row>
    <row r="620" spans="1:26" ht="14.25" customHeight="1" x14ac:dyDescent="0.3">
      <c r="A620" s="76"/>
      <c r="B620" s="76"/>
      <c r="C620" s="76"/>
      <c r="D620" s="76"/>
      <c r="E620" s="76"/>
      <c r="F620" s="76"/>
      <c r="G620" s="76"/>
      <c r="H620" s="76"/>
      <c r="I620" s="76"/>
      <c r="J620" s="76"/>
      <c r="K620" s="76"/>
      <c r="L620" s="76"/>
      <c r="M620" s="76"/>
      <c r="N620" s="76"/>
      <c r="O620" s="76"/>
      <c r="P620" s="76"/>
      <c r="Q620" s="76"/>
      <c r="R620" s="76"/>
      <c r="S620" s="76"/>
      <c r="T620" s="76"/>
      <c r="U620" s="76"/>
      <c r="V620" s="76"/>
      <c r="W620" s="76"/>
      <c r="X620" s="76"/>
      <c r="Y620" s="76"/>
      <c r="Z620" s="76"/>
    </row>
    <row r="621" spans="1:26" ht="14.25" customHeight="1" x14ac:dyDescent="0.3">
      <c r="A621" s="76"/>
      <c r="B621" s="76"/>
      <c r="C621" s="76"/>
      <c r="D621" s="76"/>
      <c r="E621" s="76"/>
      <c r="F621" s="76"/>
      <c r="G621" s="76"/>
      <c r="H621" s="76"/>
      <c r="I621" s="76"/>
      <c r="J621" s="76"/>
      <c r="K621" s="76"/>
      <c r="L621" s="76"/>
      <c r="M621" s="76"/>
      <c r="N621" s="76"/>
      <c r="O621" s="76"/>
      <c r="P621" s="76"/>
      <c r="Q621" s="76"/>
      <c r="R621" s="76"/>
      <c r="S621" s="76"/>
      <c r="T621" s="76"/>
      <c r="U621" s="76"/>
      <c r="V621" s="76"/>
      <c r="W621" s="76"/>
      <c r="X621" s="76"/>
      <c r="Y621" s="76"/>
      <c r="Z621" s="76"/>
    </row>
    <row r="622" spans="1:26" ht="14.25" customHeight="1" x14ac:dyDescent="0.3">
      <c r="A622" s="76"/>
      <c r="B622" s="76"/>
      <c r="C622" s="76"/>
      <c r="D622" s="76"/>
      <c r="E622" s="76"/>
      <c r="F622" s="76"/>
      <c r="G622" s="76"/>
      <c r="H622" s="76"/>
      <c r="I622" s="76"/>
      <c r="J622" s="76"/>
      <c r="K622" s="76"/>
      <c r="L622" s="76"/>
      <c r="M622" s="76"/>
      <c r="N622" s="76"/>
      <c r="O622" s="76"/>
      <c r="P622" s="76"/>
      <c r="Q622" s="76"/>
      <c r="R622" s="76"/>
      <c r="S622" s="76"/>
      <c r="T622" s="76"/>
      <c r="U622" s="76"/>
      <c r="V622" s="76"/>
      <c r="W622" s="76"/>
      <c r="X622" s="76"/>
      <c r="Y622" s="76"/>
      <c r="Z622" s="76"/>
    </row>
    <row r="623" spans="1:26" ht="14.25" customHeight="1" x14ac:dyDescent="0.3">
      <c r="A623" s="76"/>
      <c r="B623" s="76"/>
      <c r="C623" s="76"/>
      <c r="D623" s="76"/>
      <c r="E623" s="76"/>
      <c r="F623" s="76"/>
      <c r="G623" s="76"/>
      <c r="H623" s="76"/>
      <c r="I623" s="76"/>
      <c r="J623" s="76"/>
      <c r="K623" s="76"/>
      <c r="L623" s="76"/>
      <c r="M623" s="76"/>
      <c r="N623" s="76"/>
      <c r="O623" s="76"/>
      <c r="P623" s="76"/>
      <c r="Q623" s="76"/>
      <c r="R623" s="76"/>
      <c r="S623" s="76"/>
      <c r="T623" s="76"/>
      <c r="U623" s="76"/>
      <c r="V623" s="76"/>
      <c r="W623" s="76"/>
      <c r="X623" s="76"/>
      <c r="Y623" s="76"/>
      <c r="Z623" s="76"/>
    </row>
    <row r="624" spans="1:26" ht="14.25" customHeight="1" x14ac:dyDescent="0.3">
      <c r="A624" s="76"/>
      <c r="B624" s="76"/>
      <c r="C624" s="76"/>
      <c r="D624" s="76"/>
      <c r="E624" s="76"/>
      <c r="F624" s="76"/>
      <c r="G624" s="76"/>
      <c r="H624" s="76"/>
      <c r="I624" s="76"/>
      <c r="J624" s="76"/>
      <c r="K624" s="76"/>
      <c r="L624" s="76"/>
      <c r="M624" s="76"/>
      <c r="N624" s="76"/>
      <c r="O624" s="76"/>
      <c r="P624" s="76"/>
      <c r="Q624" s="76"/>
      <c r="R624" s="76"/>
      <c r="S624" s="76"/>
      <c r="T624" s="76"/>
      <c r="U624" s="76"/>
      <c r="V624" s="76"/>
      <c r="W624" s="76"/>
      <c r="X624" s="76"/>
      <c r="Y624" s="76"/>
      <c r="Z624" s="76"/>
    </row>
    <row r="625" spans="1:26" ht="14.25" customHeight="1" x14ac:dyDescent="0.3">
      <c r="A625" s="76"/>
      <c r="B625" s="76"/>
      <c r="C625" s="76"/>
      <c r="D625" s="76"/>
      <c r="E625" s="76"/>
      <c r="F625" s="76"/>
      <c r="G625" s="76"/>
      <c r="H625" s="76"/>
      <c r="I625" s="76"/>
      <c r="J625" s="76"/>
      <c r="K625" s="76"/>
      <c r="L625" s="76"/>
      <c r="M625" s="76"/>
      <c r="N625" s="76"/>
      <c r="O625" s="76"/>
      <c r="P625" s="76"/>
      <c r="Q625" s="76"/>
      <c r="R625" s="76"/>
      <c r="S625" s="76"/>
      <c r="T625" s="76"/>
      <c r="U625" s="76"/>
      <c r="V625" s="76"/>
      <c r="W625" s="76"/>
      <c r="X625" s="76"/>
      <c r="Y625" s="76"/>
      <c r="Z625" s="76"/>
    </row>
    <row r="626" spans="1:26" ht="14.25" customHeight="1" x14ac:dyDescent="0.3">
      <c r="A626" s="76"/>
      <c r="B626" s="76"/>
      <c r="C626" s="76"/>
      <c r="D626" s="76"/>
      <c r="E626" s="76"/>
      <c r="F626" s="76"/>
      <c r="G626" s="76"/>
      <c r="H626" s="76"/>
      <c r="I626" s="76"/>
      <c r="J626" s="76"/>
      <c r="K626" s="76"/>
      <c r="L626" s="76"/>
      <c r="M626" s="76"/>
      <c r="N626" s="76"/>
      <c r="O626" s="76"/>
      <c r="P626" s="76"/>
      <c r="Q626" s="76"/>
      <c r="R626" s="76"/>
      <c r="S626" s="76"/>
      <c r="T626" s="76"/>
      <c r="U626" s="76"/>
      <c r="V626" s="76"/>
      <c r="W626" s="76"/>
      <c r="X626" s="76"/>
      <c r="Y626" s="76"/>
      <c r="Z626" s="76"/>
    </row>
    <row r="627" spans="1:26" ht="14.25" customHeight="1" x14ac:dyDescent="0.3">
      <c r="A627" s="76"/>
      <c r="B627" s="76"/>
      <c r="C627" s="76"/>
      <c r="D627" s="76"/>
      <c r="E627" s="76"/>
      <c r="F627" s="76"/>
      <c r="G627" s="76"/>
      <c r="H627" s="76"/>
      <c r="I627" s="76"/>
      <c r="J627" s="76"/>
      <c r="K627" s="76"/>
      <c r="L627" s="76"/>
      <c r="M627" s="76"/>
      <c r="N627" s="76"/>
      <c r="O627" s="76"/>
      <c r="P627" s="76"/>
      <c r="Q627" s="76"/>
      <c r="R627" s="76"/>
      <c r="S627" s="76"/>
      <c r="T627" s="76"/>
      <c r="U627" s="76"/>
      <c r="V627" s="76"/>
      <c r="W627" s="76"/>
      <c r="X627" s="76"/>
      <c r="Y627" s="76"/>
      <c r="Z627" s="76"/>
    </row>
    <row r="628" spans="1:26" ht="14.25" customHeight="1" x14ac:dyDescent="0.3">
      <c r="A628" s="76"/>
      <c r="B628" s="76"/>
      <c r="C628" s="76"/>
      <c r="D628" s="76"/>
      <c r="E628" s="76"/>
      <c r="F628" s="76"/>
      <c r="G628" s="76"/>
      <c r="H628" s="76"/>
      <c r="I628" s="76"/>
      <c r="J628" s="76"/>
      <c r="K628" s="76"/>
      <c r="L628" s="76"/>
      <c r="M628" s="76"/>
      <c r="N628" s="76"/>
      <c r="O628" s="76"/>
      <c r="P628" s="76"/>
      <c r="Q628" s="76"/>
      <c r="R628" s="76"/>
      <c r="S628" s="76"/>
      <c r="T628" s="76"/>
      <c r="U628" s="76"/>
      <c r="V628" s="76"/>
      <c r="W628" s="76"/>
      <c r="X628" s="76"/>
      <c r="Y628" s="76"/>
      <c r="Z628" s="76"/>
    </row>
    <row r="629" spans="1:26" ht="14.25" customHeight="1" x14ac:dyDescent="0.3">
      <c r="A629" s="76"/>
      <c r="B629" s="76"/>
      <c r="C629" s="76"/>
      <c r="D629" s="76"/>
      <c r="E629" s="76"/>
      <c r="F629" s="76"/>
      <c r="G629" s="76"/>
      <c r="H629" s="76"/>
      <c r="I629" s="76"/>
      <c r="J629" s="76"/>
      <c r="K629" s="76"/>
      <c r="L629" s="76"/>
      <c r="M629" s="76"/>
      <c r="N629" s="76"/>
      <c r="O629" s="76"/>
      <c r="P629" s="76"/>
      <c r="Q629" s="76"/>
      <c r="R629" s="76"/>
      <c r="S629" s="76"/>
      <c r="T629" s="76"/>
      <c r="U629" s="76"/>
      <c r="V629" s="76"/>
      <c r="W629" s="76"/>
      <c r="X629" s="76"/>
      <c r="Y629" s="76"/>
      <c r="Z629" s="76"/>
    </row>
    <row r="630" spans="1:26" ht="14.25" customHeight="1" x14ac:dyDescent="0.3">
      <c r="A630" s="76"/>
      <c r="B630" s="76"/>
      <c r="C630" s="76"/>
      <c r="D630" s="76"/>
      <c r="E630" s="76"/>
      <c r="F630" s="76"/>
      <c r="G630" s="76"/>
      <c r="H630" s="76"/>
      <c r="I630" s="76"/>
      <c r="J630" s="76"/>
      <c r="K630" s="76"/>
      <c r="L630" s="76"/>
      <c r="M630" s="76"/>
      <c r="N630" s="76"/>
      <c r="O630" s="76"/>
      <c r="P630" s="76"/>
      <c r="Q630" s="76"/>
      <c r="R630" s="76"/>
      <c r="S630" s="76"/>
      <c r="T630" s="76"/>
      <c r="U630" s="76"/>
      <c r="V630" s="76"/>
      <c r="W630" s="76"/>
      <c r="X630" s="76"/>
      <c r="Y630" s="76"/>
      <c r="Z630" s="76"/>
    </row>
    <row r="631" spans="1:26" ht="14.25" customHeight="1" x14ac:dyDescent="0.3">
      <c r="A631" s="76"/>
      <c r="B631" s="76"/>
      <c r="C631" s="76"/>
      <c r="D631" s="76"/>
      <c r="E631" s="76"/>
      <c r="F631" s="76"/>
      <c r="G631" s="76"/>
      <c r="H631" s="76"/>
      <c r="I631" s="76"/>
      <c r="J631" s="76"/>
      <c r="K631" s="76"/>
      <c r="L631" s="76"/>
      <c r="M631" s="76"/>
      <c r="N631" s="76"/>
      <c r="O631" s="76"/>
      <c r="P631" s="76"/>
      <c r="Q631" s="76"/>
      <c r="R631" s="76"/>
      <c r="S631" s="76"/>
      <c r="T631" s="76"/>
      <c r="U631" s="76"/>
      <c r="V631" s="76"/>
      <c r="W631" s="76"/>
      <c r="X631" s="76"/>
      <c r="Y631" s="76"/>
      <c r="Z631" s="76"/>
    </row>
    <row r="632" spans="1:26" ht="14.25" customHeight="1" x14ac:dyDescent="0.3">
      <c r="A632" s="76"/>
      <c r="B632" s="76"/>
      <c r="C632" s="76"/>
      <c r="D632" s="76"/>
      <c r="E632" s="76"/>
      <c r="F632" s="76"/>
      <c r="G632" s="76"/>
      <c r="H632" s="76"/>
      <c r="I632" s="76"/>
      <c r="J632" s="76"/>
      <c r="K632" s="76"/>
      <c r="L632" s="76"/>
      <c r="M632" s="76"/>
      <c r="N632" s="76"/>
      <c r="O632" s="76"/>
      <c r="P632" s="76"/>
      <c r="Q632" s="76"/>
      <c r="R632" s="76"/>
      <c r="S632" s="76"/>
      <c r="T632" s="76"/>
      <c r="U632" s="76"/>
      <c r="V632" s="76"/>
      <c r="W632" s="76"/>
      <c r="X632" s="76"/>
      <c r="Y632" s="76"/>
      <c r="Z632" s="76"/>
    </row>
    <row r="633" spans="1:26" ht="14.25" customHeight="1" x14ac:dyDescent="0.3">
      <c r="A633" s="76"/>
      <c r="B633" s="76"/>
      <c r="C633" s="76"/>
      <c r="D633" s="76"/>
      <c r="E633" s="76"/>
      <c r="F633" s="76"/>
      <c r="G633" s="76"/>
      <c r="H633" s="76"/>
      <c r="I633" s="76"/>
      <c r="J633" s="76"/>
      <c r="K633" s="76"/>
      <c r="L633" s="76"/>
      <c r="M633" s="76"/>
      <c r="N633" s="76"/>
      <c r="O633" s="76"/>
      <c r="P633" s="76"/>
      <c r="Q633" s="76"/>
      <c r="R633" s="76"/>
      <c r="S633" s="76"/>
      <c r="T633" s="76"/>
      <c r="U633" s="76"/>
      <c r="V633" s="76"/>
      <c r="W633" s="76"/>
      <c r="X633" s="76"/>
      <c r="Y633" s="76"/>
      <c r="Z633" s="76"/>
    </row>
    <row r="634" spans="1:26" ht="14.25" customHeight="1" x14ac:dyDescent="0.3">
      <c r="A634" s="76"/>
      <c r="B634" s="76"/>
      <c r="C634" s="76"/>
      <c r="D634" s="76"/>
      <c r="E634" s="76"/>
      <c r="F634" s="76"/>
      <c r="G634" s="76"/>
      <c r="H634" s="76"/>
      <c r="I634" s="76"/>
      <c r="J634" s="76"/>
      <c r="K634" s="76"/>
      <c r="L634" s="76"/>
      <c r="M634" s="76"/>
      <c r="N634" s="76"/>
      <c r="O634" s="76"/>
      <c r="P634" s="76"/>
      <c r="Q634" s="76"/>
      <c r="R634" s="76"/>
      <c r="S634" s="76"/>
      <c r="T634" s="76"/>
      <c r="U634" s="76"/>
      <c r="V634" s="76"/>
      <c r="W634" s="76"/>
      <c r="X634" s="76"/>
      <c r="Y634" s="76"/>
      <c r="Z634" s="76"/>
    </row>
    <row r="635" spans="1:26" ht="14.25" customHeight="1" x14ac:dyDescent="0.3">
      <c r="A635" s="76"/>
      <c r="B635" s="76"/>
      <c r="C635" s="76"/>
      <c r="D635" s="76"/>
      <c r="E635" s="76"/>
      <c r="F635" s="76"/>
      <c r="G635" s="76"/>
      <c r="H635" s="76"/>
      <c r="I635" s="76"/>
      <c r="J635" s="76"/>
      <c r="K635" s="76"/>
      <c r="L635" s="76"/>
      <c r="M635" s="76"/>
      <c r="N635" s="76"/>
      <c r="O635" s="76"/>
      <c r="P635" s="76"/>
      <c r="Q635" s="76"/>
      <c r="R635" s="76"/>
      <c r="S635" s="76"/>
      <c r="T635" s="76"/>
      <c r="U635" s="76"/>
      <c r="V635" s="76"/>
      <c r="W635" s="76"/>
      <c r="X635" s="76"/>
      <c r="Y635" s="76"/>
      <c r="Z635" s="76"/>
    </row>
    <row r="636" spans="1:26" ht="14.25" customHeight="1" x14ac:dyDescent="0.3">
      <c r="A636" s="76"/>
      <c r="B636" s="76"/>
      <c r="C636" s="76"/>
      <c r="D636" s="76"/>
      <c r="E636" s="76"/>
      <c r="F636" s="76"/>
      <c r="G636" s="76"/>
      <c r="H636" s="76"/>
      <c r="I636" s="76"/>
      <c r="J636" s="76"/>
      <c r="K636" s="76"/>
      <c r="L636" s="76"/>
      <c r="M636" s="76"/>
      <c r="N636" s="76"/>
      <c r="O636" s="76"/>
      <c r="P636" s="76"/>
      <c r="Q636" s="76"/>
      <c r="R636" s="76"/>
      <c r="S636" s="76"/>
      <c r="T636" s="76"/>
      <c r="U636" s="76"/>
      <c r="V636" s="76"/>
      <c r="W636" s="76"/>
      <c r="X636" s="76"/>
      <c r="Y636" s="76"/>
      <c r="Z636" s="76"/>
    </row>
    <row r="637" spans="1:26" ht="14.25" customHeight="1" x14ac:dyDescent="0.3">
      <c r="A637" s="76"/>
      <c r="B637" s="76"/>
      <c r="C637" s="76"/>
      <c r="D637" s="76"/>
      <c r="E637" s="76"/>
      <c r="F637" s="76"/>
      <c r="G637" s="76"/>
      <c r="H637" s="76"/>
      <c r="I637" s="76"/>
      <c r="J637" s="76"/>
      <c r="K637" s="76"/>
      <c r="L637" s="76"/>
      <c r="M637" s="76"/>
      <c r="N637" s="76"/>
      <c r="O637" s="76"/>
      <c r="P637" s="76"/>
      <c r="Q637" s="76"/>
      <c r="R637" s="76"/>
      <c r="S637" s="76"/>
      <c r="T637" s="76"/>
      <c r="U637" s="76"/>
      <c r="V637" s="76"/>
      <c r="W637" s="76"/>
      <c r="X637" s="76"/>
      <c r="Y637" s="76"/>
      <c r="Z637" s="76"/>
    </row>
    <row r="638" spans="1:26" ht="14.25" customHeight="1" x14ac:dyDescent="0.3">
      <c r="A638" s="76"/>
      <c r="B638" s="76"/>
      <c r="C638" s="76"/>
      <c r="D638" s="76"/>
      <c r="E638" s="76"/>
      <c r="F638" s="76"/>
      <c r="G638" s="76"/>
      <c r="H638" s="76"/>
      <c r="I638" s="76"/>
      <c r="J638" s="76"/>
      <c r="K638" s="76"/>
      <c r="L638" s="76"/>
      <c r="M638" s="76"/>
      <c r="N638" s="76"/>
      <c r="O638" s="76"/>
      <c r="P638" s="76"/>
      <c r="Q638" s="76"/>
      <c r="R638" s="76"/>
      <c r="S638" s="76"/>
      <c r="T638" s="76"/>
      <c r="U638" s="76"/>
      <c r="V638" s="76"/>
      <c r="W638" s="76"/>
      <c r="X638" s="76"/>
      <c r="Y638" s="76"/>
      <c r="Z638" s="76"/>
    </row>
    <row r="639" spans="1:26" ht="14.25" customHeight="1" x14ac:dyDescent="0.3">
      <c r="A639" s="76"/>
      <c r="B639" s="76"/>
      <c r="C639" s="76"/>
      <c r="D639" s="76"/>
      <c r="E639" s="76"/>
      <c r="F639" s="76"/>
      <c r="G639" s="76"/>
      <c r="H639" s="76"/>
      <c r="I639" s="76"/>
      <c r="J639" s="76"/>
      <c r="K639" s="76"/>
      <c r="L639" s="76"/>
      <c r="M639" s="76"/>
      <c r="N639" s="76"/>
      <c r="O639" s="76"/>
      <c r="P639" s="76"/>
      <c r="Q639" s="76"/>
      <c r="R639" s="76"/>
      <c r="S639" s="76"/>
      <c r="T639" s="76"/>
      <c r="U639" s="76"/>
      <c r="V639" s="76"/>
      <c r="W639" s="76"/>
      <c r="X639" s="76"/>
      <c r="Y639" s="76"/>
      <c r="Z639" s="76"/>
    </row>
    <row r="640" spans="1:26" ht="14.25" customHeight="1" x14ac:dyDescent="0.3">
      <c r="A640" s="76"/>
      <c r="B640" s="76"/>
      <c r="C640" s="76"/>
      <c r="D640" s="76"/>
      <c r="E640" s="76"/>
      <c r="F640" s="76"/>
      <c r="G640" s="76"/>
      <c r="H640" s="76"/>
      <c r="I640" s="76"/>
      <c r="J640" s="76"/>
      <c r="K640" s="76"/>
      <c r="L640" s="76"/>
      <c r="M640" s="76"/>
      <c r="N640" s="76"/>
      <c r="O640" s="76"/>
      <c r="P640" s="76"/>
      <c r="Q640" s="76"/>
      <c r="R640" s="76"/>
      <c r="S640" s="76"/>
      <c r="T640" s="76"/>
      <c r="U640" s="76"/>
      <c r="V640" s="76"/>
      <c r="W640" s="76"/>
      <c r="X640" s="76"/>
      <c r="Y640" s="76"/>
      <c r="Z640" s="76"/>
    </row>
    <row r="641" spans="1:26" ht="14.25" customHeight="1" x14ac:dyDescent="0.3">
      <c r="A641" s="76"/>
      <c r="B641" s="76"/>
      <c r="C641" s="76"/>
      <c r="D641" s="76"/>
      <c r="E641" s="76"/>
      <c r="F641" s="76"/>
      <c r="G641" s="76"/>
      <c r="H641" s="76"/>
      <c r="I641" s="76"/>
      <c r="J641" s="76"/>
      <c r="K641" s="76"/>
      <c r="L641" s="76"/>
      <c r="M641" s="76"/>
      <c r="N641" s="76"/>
      <c r="O641" s="76"/>
      <c r="P641" s="76"/>
      <c r="Q641" s="76"/>
      <c r="R641" s="76"/>
      <c r="S641" s="76"/>
      <c r="T641" s="76"/>
      <c r="U641" s="76"/>
      <c r="V641" s="76"/>
      <c r="W641" s="76"/>
      <c r="X641" s="76"/>
      <c r="Y641" s="76"/>
      <c r="Z641" s="76"/>
    </row>
    <row r="642" spans="1:26" ht="14.25" customHeight="1" x14ac:dyDescent="0.3">
      <c r="A642" s="76"/>
      <c r="B642" s="76"/>
      <c r="C642" s="76"/>
      <c r="D642" s="76"/>
      <c r="E642" s="76"/>
      <c r="F642" s="76"/>
      <c r="G642" s="76"/>
      <c r="H642" s="76"/>
      <c r="I642" s="76"/>
      <c r="J642" s="76"/>
      <c r="K642" s="76"/>
      <c r="L642" s="76"/>
      <c r="M642" s="76"/>
      <c r="N642" s="76"/>
      <c r="O642" s="76"/>
      <c r="P642" s="76"/>
      <c r="Q642" s="76"/>
      <c r="R642" s="76"/>
      <c r="S642" s="76"/>
      <c r="T642" s="76"/>
      <c r="U642" s="76"/>
      <c r="V642" s="76"/>
      <c r="W642" s="76"/>
      <c r="X642" s="76"/>
      <c r="Y642" s="76"/>
      <c r="Z642" s="76"/>
    </row>
    <row r="643" spans="1:26" ht="14.25" customHeight="1" x14ac:dyDescent="0.3">
      <c r="A643" s="76"/>
      <c r="B643" s="76"/>
      <c r="C643" s="76"/>
      <c r="D643" s="76"/>
      <c r="E643" s="76"/>
      <c r="F643" s="76"/>
      <c r="G643" s="76"/>
      <c r="H643" s="76"/>
      <c r="I643" s="76"/>
      <c r="J643" s="76"/>
      <c r="K643" s="76"/>
      <c r="L643" s="76"/>
      <c r="M643" s="76"/>
      <c r="N643" s="76"/>
      <c r="O643" s="76"/>
      <c r="P643" s="76"/>
      <c r="Q643" s="76"/>
      <c r="R643" s="76"/>
      <c r="S643" s="76"/>
      <c r="T643" s="76"/>
      <c r="U643" s="76"/>
      <c r="V643" s="76"/>
      <c r="W643" s="76"/>
      <c r="X643" s="76"/>
      <c r="Y643" s="76"/>
      <c r="Z643" s="76"/>
    </row>
    <row r="644" spans="1:26" ht="14.25" customHeight="1" x14ac:dyDescent="0.3">
      <c r="A644" s="76"/>
      <c r="B644" s="76"/>
      <c r="C644" s="76"/>
      <c r="D644" s="76"/>
      <c r="E644" s="76"/>
      <c r="F644" s="76"/>
      <c r="G644" s="76"/>
      <c r="H644" s="76"/>
      <c r="I644" s="76"/>
      <c r="J644" s="76"/>
      <c r="K644" s="76"/>
      <c r="L644" s="76"/>
      <c r="M644" s="76"/>
      <c r="N644" s="76"/>
      <c r="O644" s="76"/>
      <c r="P644" s="76"/>
      <c r="Q644" s="76"/>
      <c r="R644" s="76"/>
      <c r="S644" s="76"/>
      <c r="T644" s="76"/>
      <c r="U644" s="76"/>
      <c r="V644" s="76"/>
      <c r="W644" s="76"/>
      <c r="X644" s="76"/>
      <c r="Y644" s="76"/>
      <c r="Z644" s="76"/>
    </row>
    <row r="645" spans="1:26" ht="14.25" customHeight="1" x14ac:dyDescent="0.3">
      <c r="A645" s="76"/>
      <c r="B645" s="76"/>
      <c r="C645" s="76"/>
      <c r="D645" s="76"/>
      <c r="E645" s="76"/>
      <c r="F645" s="76"/>
      <c r="G645" s="76"/>
      <c r="H645" s="76"/>
      <c r="I645" s="76"/>
      <c r="J645" s="76"/>
      <c r="K645" s="76"/>
      <c r="L645" s="76"/>
      <c r="M645" s="76"/>
      <c r="N645" s="76"/>
      <c r="O645" s="76"/>
      <c r="P645" s="76"/>
      <c r="Q645" s="76"/>
      <c r="R645" s="76"/>
      <c r="S645" s="76"/>
      <c r="T645" s="76"/>
      <c r="U645" s="76"/>
      <c r="V645" s="76"/>
      <c r="W645" s="76"/>
      <c r="X645" s="76"/>
      <c r="Y645" s="76"/>
      <c r="Z645" s="76"/>
    </row>
    <row r="646" spans="1:26" ht="14.25" customHeight="1" x14ac:dyDescent="0.3">
      <c r="A646" s="76"/>
      <c r="B646" s="76"/>
      <c r="C646" s="76"/>
      <c r="D646" s="76"/>
      <c r="E646" s="76"/>
      <c r="F646" s="76"/>
      <c r="G646" s="76"/>
      <c r="H646" s="76"/>
      <c r="I646" s="76"/>
      <c r="J646" s="76"/>
      <c r="K646" s="76"/>
      <c r="L646" s="76"/>
      <c r="M646" s="76"/>
      <c r="N646" s="76"/>
      <c r="O646" s="76"/>
      <c r="P646" s="76"/>
      <c r="Q646" s="76"/>
      <c r="R646" s="76"/>
      <c r="S646" s="76"/>
      <c r="T646" s="76"/>
      <c r="U646" s="76"/>
      <c r="V646" s="76"/>
      <c r="W646" s="76"/>
      <c r="X646" s="76"/>
      <c r="Y646" s="76"/>
      <c r="Z646" s="76"/>
    </row>
    <row r="647" spans="1:26" ht="14.25" customHeight="1" x14ac:dyDescent="0.3">
      <c r="A647" s="76"/>
      <c r="B647" s="76"/>
      <c r="C647" s="76"/>
      <c r="D647" s="76"/>
      <c r="E647" s="76"/>
      <c r="F647" s="76"/>
      <c r="G647" s="76"/>
      <c r="H647" s="76"/>
      <c r="I647" s="76"/>
      <c r="J647" s="76"/>
      <c r="K647" s="76"/>
      <c r="L647" s="76"/>
      <c r="M647" s="76"/>
      <c r="N647" s="76"/>
      <c r="O647" s="76"/>
      <c r="P647" s="76"/>
      <c r="Q647" s="76"/>
      <c r="R647" s="76"/>
      <c r="S647" s="76"/>
      <c r="T647" s="76"/>
      <c r="U647" s="76"/>
      <c r="V647" s="76"/>
      <c r="W647" s="76"/>
      <c r="X647" s="76"/>
      <c r="Y647" s="76"/>
      <c r="Z647" s="76"/>
    </row>
    <row r="648" spans="1:26" ht="14.25" customHeight="1" x14ac:dyDescent="0.3">
      <c r="A648" s="76"/>
      <c r="B648" s="76"/>
      <c r="C648" s="76"/>
      <c r="D648" s="76"/>
      <c r="E648" s="76"/>
      <c r="F648" s="76"/>
      <c r="G648" s="76"/>
      <c r="H648" s="76"/>
      <c r="I648" s="76"/>
      <c r="J648" s="76"/>
      <c r="K648" s="76"/>
      <c r="L648" s="76"/>
      <c r="M648" s="76"/>
      <c r="N648" s="76"/>
      <c r="O648" s="76"/>
      <c r="P648" s="76"/>
      <c r="Q648" s="76"/>
      <c r="R648" s="76"/>
      <c r="S648" s="76"/>
      <c r="T648" s="76"/>
      <c r="U648" s="76"/>
      <c r="V648" s="76"/>
      <c r="W648" s="76"/>
      <c r="X648" s="76"/>
      <c r="Y648" s="76"/>
      <c r="Z648" s="76"/>
    </row>
    <row r="649" spans="1:26" ht="14.25" customHeight="1" x14ac:dyDescent="0.3">
      <c r="A649" s="76"/>
      <c r="B649" s="76"/>
      <c r="C649" s="76"/>
      <c r="D649" s="76"/>
      <c r="E649" s="76"/>
      <c r="F649" s="76"/>
      <c r="G649" s="76"/>
      <c r="H649" s="76"/>
      <c r="I649" s="76"/>
      <c r="J649" s="76"/>
      <c r="K649" s="76"/>
      <c r="L649" s="76"/>
      <c r="M649" s="76"/>
      <c r="N649" s="76"/>
      <c r="O649" s="76"/>
      <c r="P649" s="76"/>
      <c r="Q649" s="76"/>
      <c r="R649" s="76"/>
      <c r="S649" s="76"/>
      <c r="T649" s="76"/>
      <c r="U649" s="76"/>
      <c r="V649" s="76"/>
      <c r="W649" s="76"/>
      <c r="X649" s="76"/>
      <c r="Y649" s="76"/>
      <c r="Z649" s="76"/>
    </row>
    <row r="650" spans="1:26" ht="14.25" customHeight="1" x14ac:dyDescent="0.3">
      <c r="A650" s="76"/>
      <c r="B650" s="76"/>
      <c r="C650" s="76"/>
      <c r="D650" s="76"/>
      <c r="E650" s="76"/>
      <c r="F650" s="76"/>
      <c r="G650" s="76"/>
      <c r="H650" s="76"/>
      <c r="I650" s="76"/>
      <c r="J650" s="76"/>
      <c r="K650" s="76"/>
      <c r="L650" s="76"/>
      <c r="M650" s="76"/>
      <c r="N650" s="76"/>
      <c r="O650" s="76"/>
      <c r="P650" s="76"/>
      <c r="Q650" s="76"/>
      <c r="R650" s="76"/>
      <c r="S650" s="76"/>
      <c r="T650" s="76"/>
      <c r="U650" s="76"/>
      <c r="V650" s="76"/>
      <c r="W650" s="76"/>
      <c r="X650" s="76"/>
      <c r="Y650" s="76"/>
      <c r="Z650" s="76"/>
    </row>
    <row r="651" spans="1:26" ht="14.25" customHeight="1" x14ac:dyDescent="0.3">
      <c r="A651" s="76"/>
      <c r="B651" s="76"/>
      <c r="C651" s="76"/>
      <c r="D651" s="76"/>
      <c r="E651" s="76"/>
      <c r="F651" s="76"/>
      <c r="G651" s="76"/>
      <c r="H651" s="76"/>
      <c r="I651" s="76"/>
      <c r="J651" s="76"/>
      <c r="K651" s="76"/>
      <c r="L651" s="76"/>
      <c r="M651" s="76"/>
      <c r="N651" s="76"/>
      <c r="O651" s="76"/>
      <c r="P651" s="76"/>
      <c r="Q651" s="76"/>
      <c r="R651" s="76"/>
      <c r="S651" s="76"/>
      <c r="T651" s="76"/>
      <c r="U651" s="76"/>
      <c r="V651" s="76"/>
      <c r="W651" s="76"/>
      <c r="X651" s="76"/>
      <c r="Y651" s="76"/>
      <c r="Z651" s="76"/>
    </row>
    <row r="652" spans="1:26" ht="14.25" customHeight="1" x14ac:dyDescent="0.3">
      <c r="A652" s="76"/>
      <c r="B652" s="76"/>
      <c r="C652" s="76"/>
      <c r="D652" s="76"/>
      <c r="E652" s="76"/>
      <c r="F652" s="76"/>
      <c r="G652" s="76"/>
      <c r="H652" s="76"/>
      <c r="I652" s="76"/>
      <c r="J652" s="76"/>
      <c r="K652" s="76"/>
      <c r="L652" s="76"/>
      <c r="M652" s="76"/>
      <c r="N652" s="76"/>
      <c r="O652" s="76"/>
      <c r="P652" s="76"/>
      <c r="Q652" s="76"/>
      <c r="R652" s="76"/>
      <c r="S652" s="76"/>
      <c r="T652" s="76"/>
      <c r="U652" s="76"/>
      <c r="V652" s="76"/>
      <c r="W652" s="76"/>
      <c r="X652" s="76"/>
      <c r="Y652" s="76"/>
      <c r="Z652" s="76"/>
    </row>
    <row r="653" spans="1:26" ht="14.25" customHeight="1" x14ac:dyDescent="0.3">
      <c r="A653" s="76"/>
      <c r="B653" s="76"/>
      <c r="C653" s="76"/>
      <c r="D653" s="76"/>
      <c r="E653" s="76"/>
      <c r="F653" s="76"/>
      <c r="G653" s="76"/>
      <c r="H653" s="76"/>
      <c r="I653" s="76"/>
      <c r="J653" s="76"/>
      <c r="K653" s="76"/>
      <c r="L653" s="76"/>
      <c r="M653" s="76"/>
      <c r="N653" s="76"/>
      <c r="O653" s="76"/>
      <c r="P653" s="76"/>
      <c r="Q653" s="76"/>
      <c r="R653" s="76"/>
      <c r="S653" s="76"/>
      <c r="T653" s="76"/>
      <c r="U653" s="76"/>
      <c r="V653" s="76"/>
      <c r="W653" s="76"/>
      <c r="X653" s="76"/>
      <c r="Y653" s="76"/>
      <c r="Z653" s="76"/>
    </row>
    <row r="654" spans="1:26" ht="14.25" customHeight="1" x14ac:dyDescent="0.3">
      <c r="A654" s="76"/>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1:26" ht="14.25" customHeight="1" x14ac:dyDescent="0.3">
      <c r="A655" s="76"/>
      <c r="B655" s="76"/>
      <c r="C655" s="76"/>
      <c r="D655" s="76"/>
      <c r="E655" s="76"/>
      <c r="F655" s="76"/>
      <c r="G655" s="76"/>
      <c r="H655" s="76"/>
      <c r="I655" s="76"/>
      <c r="J655" s="76"/>
      <c r="K655" s="76"/>
      <c r="L655" s="76"/>
      <c r="M655" s="76"/>
      <c r="N655" s="76"/>
      <c r="O655" s="76"/>
      <c r="P655" s="76"/>
      <c r="Q655" s="76"/>
      <c r="R655" s="76"/>
      <c r="S655" s="76"/>
      <c r="T655" s="76"/>
      <c r="U655" s="76"/>
      <c r="V655" s="76"/>
      <c r="W655" s="76"/>
      <c r="X655" s="76"/>
      <c r="Y655" s="76"/>
      <c r="Z655" s="76"/>
    </row>
    <row r="656" spans="1:26" ht="14.25" customHeight="1" x14ac:dyDescent="0.3">
      <c r="A656" s="76"/>
      <c r="B656" s="76"/>
      <c r="C656" s="76"/>
      <c r="D656" s="76"/>
      <c r="E656" s="76"/>
      <c r="F656" s="76"/>
      <c r="G656" s="76"/>
      <c r="H656" s="76"/>
      <c r="I656" s="76"/>
      <c r="J656" s="76"/>
      <c r="K656" s="76"/>
      <c r="L656" s="76"/>
      <c r="M656" s="76"/>
      <c r="N656" s="76"/>
      <c r="O656" s="76"/>
      <c r="P656" s="76"/>
      <c r="Q656" s="76"/>
      <c r="R656" s="76"/>
      <c r="S656" s="76"/>
      <c r="T656" s="76"/>
      <c r="U656" s="76"/>
      <c r="V656" s="76"/>
      <c r="W656" s="76"/>
      <c r="X656" s="76"/>
      <c r="Y656" s="76"/>
      <c r="Z656" s="76"/>
    </row>
    <row r="657" spans="1:26" ht="14.25" customHeight="1" x14ac:dyDescent="0.3">
      <c r="A657" s="76"/>
      <c r="B657" s="76"/>
      <c r="C657" s="76"/>
      <c r="D657" s="76"/>
      <c r="E657" s="76"/>
      <c r="F657" s="76"/>
      <c r="G657" s="76"/>
      <c r="H657" s="76"/>
      <c r="I657" s="76"/>
      <c r="J657" s="76"/>
      <c r="K657" s="76"/>
      <c r="L657" s="76"/>
      <c r="M657" s="76"/>
      <c r="N657" s="76"/>
      <c r="O657" s="76"/>
      <c r="P657" s="76"/>
      <c r="Q657" s="76"/>
      <c r="R657" s="76"/>
      <c r="S657" s="76"/>
      <c r="T657" s="76"/>
      <c r="U657" s="76"/>
      <c r="V657" s="76"/>
      <c r="W657" s="76"/>
      <c r="X657" s="76"/>
      <c r="Y657" s="76"/>
      <c r="Z657" s="76"/>
    </row>
    <row r="658" spans="1:26" ht="14.25" customHeight="1" x14ac:dyDescent="0.3">
      <c r="A658" s="76"/>
      <c r="B658" s="76"/>
      <c r="C658" s="76"/>
      <c r="D658" s="76"/>
      <c r="E658" s="76"/>
      <c r="F658" s="76"/>
      <c r="G658" s="76"/>
      <c r="H658" s="76"/>
      <c r="I658" s="76"/>
      <c r="J658" s="76"/>
      <c r="K658" s="76"/>
      <c r="L658" s="76"/>
      <c r="M658" s="76"/>
      <c r="N658" s="76"/>
      <c r="O658" s="76"/>
      <c r="P658" s="76"/>
      <c r="Q658" s="76"/>
      <c r="R658" s="76"/>
      <c r="S658" s="76"/>
      <c r="T658" s="76"/>
      <c r="U658" s="76"/>
      <c r="V658" s="76"/>
      <c r="W658" s="76"/>
      <c r="X658" s="76"/>
      <c r="Y658" s="76"/>
      <c r="Z658" s="76"/>
    </row>
    <row r="659" spans="1:26" ht="14.25" customHeight="1" x14ac:dyDescent="0.3">
      <c r="A659" s="76"/>
      <c r="B659" s="76"/>
      <c r="C659" s="76"/>
      <c r="D659" s="76"/>
      <c r="E659" s="76"/>
      <c r="F659" s="76"/>
      <c r="G659" s="76"/>
      <c r="H659" s="76"/>
      <c r="I659" s="76"/>
      <c r="J659" s="76"/>
      <c r="K659" s="76"/>
      <c r="L659" s="76"/>
      <c r="M659" s="76"/>
      <c r="N659" s="76"/>
      <c r="O659" s="76"/>
      <c r="P659" s="76"/>
      <c r="Q659" s="76"/>
      <c r="R659" s="76"/>
      <c r="S659" s="76"/>
      <c r="T659" s="76"/>
      <c r="U659" s="76"/>
      <c r="V659" s="76"/>
      <c r="W659" s="76"/>
      <c r="X659" s="76"/>
      <c r="Y659" s="76"/>
      <c r="Z659" s="76"/>
    </row>
    <row r="660" spans="1:26" ht="14.25" customHeight="1" x14ac:dyDescent="0.3">
      <c r="A660" s="76"/>
      <c r="B660" s="76"/>
      <c r="C660" s="76"/>
      <c r="D660" s="76"/>
      <c r="E660" s="76"/>
      <c r="F660" s="76"/>
      <c r="G660" s="76"/>
      <c r="H660" s="76"/>
      <c r="I660" s="76"/>
      <c r="J660" s="76"/>
      <c r="K660" s="76"/>
      <c r="L660" s="76"/>
      <c r="M660" s="76"/>
      <c r="N660" s="76"/>
      <c r="O660" s="76"/>
      <c r="P660" s="76"/>
      <c r="Q660" s="76"/>
      <c r="R660" s="76"/>
      <c r="S660" s="76"/>
      <c r="T660" s="76"/>
      <c r="U660" s="76"/>
      <c r="V660" s="76"/>
      <c r="W660" s="76"/>
      <c r="X660" s="76"/>
      <c r="Y660" s="76"/>
      <c r="Z660" s="76"/>
    </row>
    <row r="661" spans="1:26" ht="14.25" customHeight="1" x14ac:dyDescent="0.3">
      <c r="A661" s="76"/>
      <c r="B661" s="76"/>
      <c r="C661" s="76"/>
      <c r="D661" s="76"/>
      <c r="E661" s="76"/>
      <c r="F661" s="76"/>
      <c r="G661" s="76"/>
      <c r="H661" s="76"/>
      <c r="I661" s="76"/>
      <c r="J661" s="76"/>
      <c r="K661" s="76"/>
      <c r="L661" s="76"/>
      <c r="M661" s="76"/>
      <c r="N661" s="76"/>
      <c r="O661" s="76"/>
      <c r="P661" s="76"/>
      <c r="Q661" s="76"/>
      <c r="R661" s="76"/>
      <c r="S661" s="76"/>
      <c r="T661" s="76"/>
      <c r="U661" s="76"/>
      <c r="V661" s="76"/>
      <c r="W661" s="76"/>
      <c r="X661" s="76"/>
      <c r="Y661" s="76"/>
      <c r="Z661" s="76"/>
    </row>
    <row r="662" spans="1:26" ht="14.25" customHeight="1" x14ac:dyDescent="0.3">
      <c r="A662" s="76"/>
      <c r="B662" s="76"/>
      <c r="C662" s="76"/>
      <c r="D662" s="76"/>
      <c r="E662" s="76"/>
      <c r="F662" s="76"/>
      <c r="G662" s="76"/>
      <c r="H662" s="76"/>
      <c r="I662" s="76"/>
      <c r="J662" s="76"/>
      <c r="K662" s="76"/>
      <c r="L662" s="76"/>
      <c r="M662" s="76"/>
      <c r="N662" s="76"/>
      <c r="O662" s="76"/>
      <c r="P662" s="76"/>
      <c r="Q662" s="76"/>
      <c r="R662" s="76"/>
      <c r="S662" s="76"/>
      <c r="T662" s="76"/>
      <c r="U662" s="76"/>
      <c r="V662" s="76"/>
      <c r="W662" s="76"/>
      <c r="X662" s="76"/>
      <c r="Y662" s="76"/>
      <c r="Z662" s="76"/>
    </row>
    <row r="663" spans="1:26" ht="14.25" customHeight="1" x14ac:dyDescent="0.3">
      <c r="A663" s="76"/>
      <c r="B663" s="76"/>
      <c r="C663" s="76"/>
      <c r="D663" s="76"/>
      <c r="E663" s="76"/>
      <c r="F663" s="76"/>
      <c r="G663" s="76"/>
      <c r="H663" s="76"/>
      <c r="I663" s="76"/>
      <c r="J663" s="76"/>
      <c r="K663" s="76"/>
      <c r="L663" s="76"/>
      <c r="M663" s="76"/>
      <c r="N663" s="76"/>
      <c r="O663" s="76"/>
      <c r="P663" s="76"/>
      <c r="Q663" s="76"/>
      <c r="R663" s="76"/>
      <c r="S663" s="76"/>
      <c r="T663" s="76"/>
      <c r="U663" s="76"/>
      <c r="V663" s="76"/>
      <c r="W663" s="76"/>
      <c r="X663" s="76"/>
      <c r="Y663" s="76"/>
      <c r="Z663" s="76"/>
    </row>
    <row r="664" spans="1:26" ht="14.25" customHeight="1" x14ac:dyDescent="0.3">
      <c r="A664" s="76"/>
      <c r="B664" s="76"/>
      <c r="C664" s="76"/>
      <c r="D664" s="76"/>
      <c r="E664" s="76"/>
      <c r="F664" s="76"/>
      <c r="G664" s="76"/>
      <c r="H664" s="76"/>
      <c r="I664" s="76"/>
      <c r="J664" s="76"/>
      <c r="K664" s="76"/>
      <c r="L664" s="76"/>
      <c r="M664" s="76"/>
      <c r="N664" s="76"/>
      <c r="O664" s="76"/>
      <c r="P664" s="76"/>
      <c r="Q664" s="76"/>
      <c r="R664" s="76"/>
      <c r="S664" s="76"/>
      <c r="T664" s="76"/>
      <c r="U664" s="76"/>
      <c r="V664" s="76"/>
      <c r="W664" s="76"/>
      <c r="X664" s="76"/>
      <c r="Y664" s="76"/>
      <c r="Z664" s="76"/>
    </row>
    <row r="665" spans="1:26" ht="14.25" customHeight="1" x14ac:dyDescent="0.3">
      <c r="A665" s="76"/>
      <c r="B665" s="76"/>
      <c r="C665" s="76"/>
      <c r="D665" s="76"/>
      <c r="E665" s="76"/>
      <c r="F665" s="76"/>
      <c r="G665" s="76"/>
      <c r="H665" s="76"/>
      <c r="I665" s="76"/>
      <c r="J665" s="76"/>
      <c r="K665" s="76"/>
      <c r="L665" s="76"/>
      <c r="M665" s="76"/>
      <c r="N665" s="76"/>
      <c r="O665" s="76"/>
      <c r="P665" s="76"/>
      <c r="Q665" s="76"/>
      <c r="R665" s="76"/>
      <c r="S665" s="76"/>
      <c r="T665" s="76"/>
      <c r="U665" s="76"/>
      <c r="V665" s="76"/>
      <c r="W665" s="76"/>
      <c r="X665" s="76"/>
      <c r="Y665" s="76"/>
      <c r="Z665" s="76"/>
    </row>
    <row r="666" spans="1:26" ht="14.25" customHeight="1" x14ac:dyDescent="0.3">
      <c r="A666" s="76"/>
      <c r="B666" s="76"/>
      <c r="C666" s="76"/>
      <c r="D666" s="76"/>
      <c r="E666" s="76"/>
      <c r="F666" s="76"/>
      <c r="G666" s="76"/>
      <c r="H666" s="76"/>
      <c r="I666" s="76"/>
      <c r="J666" s="76"/>
      <c r="K666" s="76"/>
      <c r="L666" s="76"/>
      <c r="M666" s="76"/>
      <c r="N666" s="76"/>
      <c r="O666" s="76"/>
      <c r="P666" s="76"/>
      <c r="Q666" s="76"/>
      <c r="R666" s="76"/>
      <c r="S666" s="76"/>
      <c r="T666" s="76"/>
      <c r="U666" s="76"/>
      <c r="V666" s="76"/>
      <c r="W666" s="76"/>
      <c r="X666" s="76"/>
      <c r="Y666" s="76"/>
      <c r="Z666" s="76"/>
    </row>
    <row r="667" spans="1:26" ht="14.25" customHeight="1" x14ac:dyDescent="0.3">
      <c r="A667" s="76"/>
      <c r="B667" s="76"/>
      <c r="C667" s="76"/>
      <c r="D667" s="76"/>
      <c r="E667" s="76"/>
      <c r="F667" s="76"/>
      <c r="G667" s="76"/>
      <c r="H667" s="76"/>
      <c r="I667" s="76"/>
      <c r="J667" s="76"/>
      <c r="K667" s="76"/>
      <c r="L667" s="76"/>
      <c r="M667" s="76"/>
      <c r="N667" s="76"/>
      <c r="O667" s="76"/>
      <c r="P667" s="76"/>
      <c r="Q667" s="76"/>
      <c r="R667" s="76"/>
      <c r="S667" s="76"/>
      <c r="T667" s="76"/>
      <c r="U667" s="76"/>
      <c r="V667" s="76"/>
      <c r="W667" s="76"/>
      <c r="X667" s="76"/>
      <c r="Y667" s="76"/>
      <c r="Z667" s="76"/>
    </row>
    <row r="668" spans="1:26" ht="14.25" customHeight="1" x14ac:dyDescent="0.3">
      <c r="A668" s="76"/>
      <c r="B668" s="76"/>
      <c r="C668" s="76"/>
      <c r="D668" s="76"/>
      <c r="E668" s="76"/>
      <c r="F668" s="76"/>
      <c r="G668" s="76"/>
      <c r="H668" s="76"/>
      <c r="I668" s="76"/>
      <c r="J668" s="76"/>
      <c r="K668" s="76"/>
      <c r="L668" s="76"/>
      <c r="M668" s="76"/>
      <c r="N668" s="76"/>
      <c r="O668" s="76"/>
      <c r="P668" s="76"/>
      <c r="Q668" s="76"/>
      <c r="R668" s="76"/>
      <c r="S668" s="76"/>
      <c r="T668" s="76"/>
      <c r="U668" s="76"/>
      <c r="V668" s="76"/>
      <c r="W668" s="76"/>
      <c r="X668" s="76"/>
      <c r="Y668" s="76"/>
      <c r="Z668" s="76"/>
    </row>
    <row r="669" spans="1:26" ht="14.25" customHeight="1" x14ac:dyDescent="0.3">
      <c r="A669" s="76"/>
      <c r="B669" s="76"/>
      <c r="C669" s="76"/>
      <c r="D669" s="76"/>
      <c r="E669" s="76"/>
      <c r="F669" s="76"/>
      <c r="G669" s="76"/>
      <c r="H669" s="76"/>
      <c r="I669" s="76"/>
      <c r="J669" s="76"/>
      <c r="K669" s="76"/>
      <c r="L669" s="76"/>
      <c r="M669" s="76"/>
      <c r="N669" s="76"/>
      <c r="O669" s="76"/>
      <c r="P669" s="76"/>
      <c r="Q669" s="76"/>
      <c r="R669" s="76"/>
      <c r="S669" s="76"/>
      <c r="T669" s="76"/>
      <c r="U669" s="76"/>
      <c r="V669" s="76"/>
      <c r="W669" s="76"/>
      <c r="X669" s="76"/>
      <c r="Y669" s="76"/>
      <c r="Z669" s="76"/>
    </row>
    <row r="670" spans="1:26" ht="14.25" customHeight="1" x14ac:dyDescent="0.3">
      <c r="A670" s="76"/>
      <c r="B670" s="76"/>
      <c r="C670" s="76"/>
      <c r="D670" s="76"/>
      <c r="E670" s="76"/>
      <c r="F670" s="76"/>
      <c r="G670" s="76"/>
      <c r="H670" s="76"/>
      <c r="I670" s="76"/>
      <c r="J670" s="76"/>
      <c r="K670" s="76"/>
      <c r="L670" s="76"/>
      <c r="M670" s="76"/>
      <c r="N670" s="76"/>
      <c r="O670" s="76"/>
      <c r="P670" s="76"/>
      <c r="Q670" s="76"/>
      <c r="R670" s="76"/>
      <c r="S670" s="76"/>
      <c r="T670" s="76"/>
      <c r="U670" s="76"/>
      <c r="V670" s="76"/>
      <c r="W670" s="76"/>
      <c r="X670" s="76"/>
      <c r="Y670" s="76"/>
      <c r="Z670" s="76"/>
    </row>
    <row r="671" spans="1:26" ht="14.25" customHeight="1" x14ac:dyDescent="0.3">
      <c r="A671" s="76"/>
      <c r="B671" s="76"/>
      <c r="C671" s="76"/>
      <c r="D671" s="76"/>
      <c r="E671" s="76"/>
      <c r="F671" s="76"/>
      <c r="G671" s="76"/>
      <c r="H671" s="76"/>
      <c r="I671" s="76"/>
      <c r="J671" s="76"/>
      <c r="K671" s="76"/>
      <c r="L671" s="76"/>
      <c r="M671" s="76"/>
      <c r="N671" s="76"/>
      <c r="O671" s="76"/>
      <c r="P671" s="76"/>
      <c r="Q671" s="76"/>
      <c r="R671" s="76"/>
      <c r="S671" s="76"/>
      <c r="T671" s="76"/>
      <c r="U671" s="76"/>
      <c r="V671" s="76"/>
      <c r="W671" s="76"/>
      <c r="X671" s="76"/>
      <c r="Y671" s="76"/>
      <c r="Z671" s="76"/>
    </row>
    <row r="672" spans="1:26" ht="14.25" customHeight="1" x14ac:dyDescent="0.3">
      <c r="A672" s="76"/>
      <c r="B672" s="76"/>
      <c r="C672" s="76"/>
      <c r="D672" s="76"/>
      <c r="E672" s="76"/>
      <c r="F672" s="76"/>
      <c r="G672" s="76"/>
      <c r="H672" s="76"/>
      <c r="I672" s="76"/>
      <c r="J672" s="76"/>
      <c r="K672" s="76"/>
      <c r="L672" s="76"/>
      <c r="M672" s="76"/>
      <c r="N672" s="76"/>
      <c r="O672" s="76"/>
      <c r="P672" s="76"/>
      <c r="Q672" s="76"/>
      <c r="R672" s="76"/>
      <c r="S672" s="76"/>
      <c r="T672" s="76"/>
      <c r="U672" s="76"/>
      <c r="V672" s="76"/>
      <c r="W672" s="76"/>
      <c r="X672" s="76"/>
      <c r="Y672" s="76"/>
      <c r="Z672" s="76"/>
    </row>
    <row r="673" spans="1:26" ht="14.25" customHeight="1" x14ac:dyDescent="0.3">
      <c r="A673" s="76"/>
      <c r="B673" s="76"/>
      <c r="C673" s="76"/>
      <c r="D673" s="76"/>
      <c r="E673" s="76"/>
      <c r="F673" s="76"/>
      <c r="G673" s="76"/>
      <c r="H673" s="76"/>
      <c r="I673" s="76"/>
      <c r="J673" s="76"/>
      <c r="K673" s="76"/>
      <c r="L673" s="76"/>
      <c r="M673" s="76"/>
      <c r="N673" s="76"/>
      <c r="O673" s="76"/>
      <c r="P673" s="76"/>
      <c r="Q673" s="76"/>
      <c r="R673" s="76"/>
      <c r="S673" s="76"/>
      <c r="T673" s="76"/>
      <c r="U673" s="76"/>
      <c r="V673" s="76"/>
      <c r="W673" s="76"/>
      <c r="X673" s="76"/>
      <c r="Y673" s="76"/>
      <c r="Z673" s="76"/>
    </row>
    <row r="674" spans="1:26" ht="14.25" customHeight="1" x14ac:dyDescent="0.3">
      <c r="A674" s="76"/>
      <c r="B674" s="76"/>
      <c r="C674" s="76"/>
      <c r="D674" s="76"/>
      <c r="E674" s="76"/>
      <c r="F674" s="76"/>
      <c r="G674" s="76"/>
      <c r="H674" s="76"/>
      <c r="I674" s="76"/>
      <c r="J674" s="76"/>
      <c r="K674" s="76"/>
      <c r="L674" s="76"/>
      <c r="M674" s="76"/>
      <c r="N674" s="76"/>
      <c r="O674" s="76"/>
      <c r="P674" s="76"/>
      <c r="Q674" s="76"/>
      <c r="R674" s="76"/>
      <c r="S674" s="76"/>
      <c r="T674" s="76"/>
      <c r="U674" s="76"/>
      <c r="V674" s="76"/>
      <c r="W674" s="76"/>
      <c r="X674" s="76"/>
      <c r="Y674" s="76"/>
      <c r="Z674" s="76"/>
    </row>
    <row r="675" spans="1:26" ht="14.25" customHeight="1" x14ac:dyDescent="0.3">
      <c r="A675" s="76"/>
      <c r="B675" s="76"/>
      <c r="C675" s="76"/>
      <c r="D675" s="76"/>
      <c r="E675" s="76"/>
      <c r="F675" s="76"/>
      <c r="G675" s="76"/>
      <c r="H675" s="76"/>
      <c r="I675" s="76"/>
      <c r="J675" s="76"/>
      <c r="K675" s="76"/>
      <c r="L675" s="76"/>
      <c r="M675" s="76"/>
      <c r="N675" s="76"/>
      <c r="O675" s="76"/>
      <c r="P675" s="76"/>
      <c r="Q675" s="76"/>
      <c r="R675" s="76"/>
      <c r="S675" s="76"/>
      <c r="T675" s="76"/>
      <c r="U675" s="76"/>
      <c r="V675" s="76"/>
      <c r="W675" s="76"/>
      <c r="X675" s="76"/>
      <c r="Y675" s="76"/>
      <c r="Z675" s="76"/>
    </row>
    <row r="676" spans="1:26" ht="14.25" customHeight="1" x14ac:dyDescent="0.3">
      <c r="A676" s="76"/>
      <c r="B676" s="76"/>
      <c r="C676" s="76"/>
      <c r="D676" s="76"/>
      <c r="E676" s="76"/>
      <c r="F676" s="76"/>
      <c r="G676" s="76"/>
      <c r="H676" s="76"/>
      <c r="I676" s="76"/>
      <c r="J676" s="76"/>
      <c r="K676" s="76"/>
      <c r="L676" s="76"/>
      <c r="M676" s="76"/>
      <c r="N676" s="76"/>
      <c r="O676" s="76"/>
      <c r="P676" s="76"/>
      <c r="Q676" s="76"/>
      <c r="R676" s="76"/>
      <c r="S676" s="76"/>
      <c r="T676" s="76"/>
      <c r="U676" s="76"/>
      <c r="V676" s="76"/>
      <c r="W676" s="76"/>
      <c r="X676" s="76"/>
      <c r="Y676" s="76"/>
      <c r="Z676" s="76"/>
    </row>
    <row r="677" spans="1:26" ht="14.25" customHeight="1" x14ac:dyDescent="0.3">
      <c r="A677" s="76"/>
      <c r="B677" s="76"/>
      <c r="C677" s="76"/>
      <c r="D677" s="76"/>
      <c r="E677" s="76"/>
      <c r="F677" s="76"/>
      <c r="G677" s="76"/>
      <c r="H677" s="76"/>
      <c r="I677" s="76"/>
      <c r="J677" s="76"/>
      <c r="K677" s="76"/>
      <c r="L677" s="76"/>
      <c r="M677" s="76"/>
      <c r="N677" s="76"/>
      <c r="O677" s="76"/>
      <c r="P677" s="76"/>
      <c r="Q677" s="76"/>
      <c r="R677" s="76"/>
      <c r="S677" s="76"/>
      <c r="T677" s="76"/>
      <c r="U677" s="76"/>
      <c r="V677" s="76"/>
      <c r="W677" s="76"/>
      <c r="X677" s="76"/>
      <c r="Y677" s="76"/>
      <c r="Z677" s="76"/>
    </row>
    <row r="678" spans="1:26" ht="14.25" customHeight="1" x14ac:dyDescent="0.3">
      <c r="A678" s="76"/>
      <c r="B678" s="76"/>
      <c r="C678" s="76"/>
      <c r="D678" s="76"/>
      <c r="E678" s="76"/>
      <c r="F678" s="76"/>
      <c r="G678" s="76"/>
      <c r="H678" s="76"/>
      <c r="I678" s="76"/>
      <c r="J678" s="76"/>
      <c r="K678" s="76"/>
      <c r="L678" s="76"/>
      <c r="M678" s="76"/>
      <c r="N678" s="76"/>
      <c r="O678" s="76"/>
      <c r="P678" s="76"/>
      <c r="Q678" s="76"/>
      <c r="R678" s="76"/>
      <c r="S678" s="76"/>
      <c r="T678" s="76"/>
      <c r="U678" s="76"/>
      <c r="V678" s="76"/>
      <c r="W678" s="76"/>
      <c r="X678" s="76"/>
      <c r="Y678" s="76"/>
      <c r="Z678" s="76"/>
    </row>
    <row r="679" spans="1:26" ht="14.25" customHeight="1" x14ac:dyDescent="0.3">
      <c r="A679" s="76"/>
      <c r="B679" s="76"/>
      <c r="C679" s="76"/>
      <c r="D679" s="76"/>
      <c r="E679" s="76"/>
      <c r="F679" s="76"/>
      <c r="G679" s="76"/>
      <c r="H679" s="76"/>
      <c r="I679" s="76"/>
      <c r="J679" s="76"/>
      <c r="K679" s="76"/>
      <c r="L679" s="76"/>
      <c r="M679" s="76"/>
      <c r="N679" s="76"/>
      <c r="O679" s="76"/>
      <c r="P679" s="76"/>
      <c r="Q679" s="76"/>
      <c r="R679" s="76"/>
      <c r="S679" s="76"/>
      <c r="T679" s="76"/>
      <c r="U679" s="76"/>
      <c r="V679" s="76"/>
      <c r="W679" s="76"/>
      <c r="X679" s="76"/>
      <c r="Y679" s="76"/>
      <c r="Z679" s="76"/>
    </row>
    <row r="680" spans="1:26" ht="14.25" customHeight="1" x14ac:dyDescent="0.3">
      <c r="A680" s="76"/>
      <c r="B680" s="76"/>
      <c r="C680" s="76"/>
      <c r="D680" s="76"/>
      <c r="E680" s="76"/>
      <c r="F680" s="76"/>
      <c r="G680" s="76"/>
      <c r="H680" s="76"/>
      <c r="I680" s="76"/>
      <c r="J680" s="76"/>
      <c r="K680" s="76"/>
      <c r="L680" s="76"/>
      <c r="M680" s="76"/>
      <c r="N680" s="76"/>
      <c r="O680" s="76"/>
      <c r="P680" s="76"/>
      <c r="Q680" s="76"/>
      <c r="R680" s="76"/>
      <c r="S680" s="76"/>
      <c r="T680" s="76"/>
      <c r="U680" s="76"/>
      <c r="V680" s="76"/>
      <c r="W680" s="76"/>
      <c r="X680" s="76"/>
      <c r="Y680" s="76"/>
      <c r="Z680" s="76"/>
    </row>
    <row r="681" spans="1:26" ht="14.25" customHeight="1" x14ac:dyDescent="0.3">
      <c r="A681" s="76"/>
      <c r="B681" s="76"/>
      <c r="C681" s="76"/>
      <c r="D681" s="76"/>
      <c r="E681" s="76"/>
      <c r="F681" s="76"/>
      <c r="G681" s="76"/>
      <c r="H681" s="76"/>
      <c r="I681" s="76"/>
      <c r="J681" s="76"/>
      <c r="K681" s="76"/>
      <c r="L681" s="76"/>
      <c r="M681" s="76"/>
      <c r="N681" s="76"/>
      <c r="O681" s="76"/>
      <c r="P681" s="76"/>
      <c r="Q681" s="76"/>
      <c r="R681" s="76"/>
      <c r="S681" s="76"/>
      <c r="T681" s="76"/>
      <c r="U681" s="76"/>
      <c r="V681" s="76"/>
      <c r="W681" s="76"/>
      <c r="X681" s="76"/>
      <c r="Y681" s="76"/>
      <c r="Z681" s="76"/>
    </row>
    <row r="682" spans="1:26" ht="14.25" customHeight="1" x14ac:dyDescent="0.3">
      <c r="A682" s="76"/>
      <c r="B682" s="76"/>
      <c r="C682" s="76"/>
      <c r="D682" s="76"/>
      <c r="E682" s="76"/>
      <c r="F682" s="76"/>
      <c r="G682" s="76"/>
      <c r="H682" s="76"/>
      <c r="I682" s="76"/>
      <c r="J682" s="76"/>
      <c r="K682" s="76"/>
      <c r="L682" s="76"/>
      <c r="M682" s="76"/>
      <c r="N682" s="76"/>
      <c r="O682" s="76"/>
      <c r="P682" s="76"/>
      <c r="Q682" s="76"/>
      <c r="R682" s="76"/>
      <c r="S682" s="76"/>
      <c r="T682" s="76"/>
      <c r="U682" s="76"/>
      <c r="V682" s="76"/>
      <c r="W682" s="76"/>
      <c r="X682" s="76"/>
      <c r="Y682" s="76"/>
      <c r="Z682" s="76"/>
    </row>
    <row r="683" spans="1:26" ht="14.25" customHeight="1" x14ac:dyDescent="0.3">
      <c r="A683" s="76"/>
      <c r="B683" s="76"/>
      <c r="C683" s="76"/>
      <c r="D683" s="76"/>
      <c r="E683" s="76"/>
      <c r="F683" s="76"/>
      <c r="G683" s="76"/>
      <c r="H683" s="76"/>
      <c r="I683" s="76"/>
      <c r="J683" s="76"/>
      <c r="K683" s="76"/>
      <c r="L683" s="76"/>
      <c r="M683" s="76"/>
      <c r="N683" s="76"/>
      <c r="O683" s="76"/>
      <c r="P683" s="76"/>
      <c r="Q683" s="76"/>
      <c r="R683" s="76"/>
      <c r="S683" s="76"/>
      <c r="T683" s="76"/>
      <c r="U683" s="76"/>
      <c r="V683" s="76"/>
      <c r="W683" s="76"/>
      <c r="X683" s="76"/>
      <c r="Y683" s="76"/>
      <c r="Z683" s="76"/>
    </row>
    <row r="684" spans="1:26" ht="14.25" customHeight="1" x14ac:dyDescent="0.3">
      <c r="A684" s="76"/>
      <c r="B684" s="76"/>
      <c r="C684" s="76"/>
      <c r="D684" s="76"/>
      <c r="E684" s="76"/>
      <c r="F684" s="76"/>
      <c r="G684" s="76"/>
      <c r="H684" s="76"/>
      <c r="I684" s="76"/>
      <c r="J684" s="76"/>
      <c r="K684" s="76"/>
      <c r="L684" s="76"/>
      <c r="M684" s="76"/>
      <c r="N684" s="76"/>
      <c r="O684" s="76"/>
      <c r="P684" s="76"/>
      <c r="Q684" s="76"/>
      <c r="R684" s="76"/>
      <c r="S684" s="76"/>
      <c r="T684" s="76"/>
      <c r="U684" s="76"/>
      <c r="V684" s="76"/>
      <c r="W684" s="76"/>
      <c r="X684" s="76"/>
      <c r="Y684" s="76"/>
      <c r="Z684" s="76"/>
    </row>
    <row r="685" spans="1:26" ht="14.25" customHeight="1" x14ac:dyDescent="0.3">
      <c r="A685" s="76"/>
      <c r="B685" s="76"/>
      <c r="C685" s="76"/>
      <c r="D685" s="76"/>
      <c r="E685" s="76"/>
      <c r="F685" s="76"/>
      <c r="G685" s="76"/>
      <c r="H685" s="76"/>
      <c r="I685" s="76"/>
      <c r="J685" s="76"/>
      <c r="K685" s="76"/>
      <c r="L685" s="76"/>
      <c r="M685" s="76"/>
      <c r="N685" s="76"/>
      <c r="O685" s="76"/>
      <c r="P685" s="76"/>
      <c r="Q685" s="76"/>
      <c r="R685" s="76"/>
      <c r="S685" s="76"/>
      <c r="T685" s="76"/>
      <c r="U685" s="76"/>
      <c r="V685" s="76"/>
      <c r="W685" s="76"/>
      <c r="X685" s="76"/>
      <c r="Y685" s="76"/>
      <c r="Z685" s="76"/>
    </row>
    <row r="686" spans="1:26" ht="14.25" customHeight="1" x14ac:dyDescent="0.3">
      <c r="A686" s="76"/>
      <c r="B686" s="76"/>
      <c r="C686" s="76"/>
      <c r="D686" s="76"/>
      <c r="E686" s="76"/>
      <c r="F686" s="76"/>
      <c r="G686" s="76"/>
      <c r="H686" s="76"/>
      <c r="I686" s="76"/>
      <c r="J686" s="76"/>
      <c r="K686" s="76"/>
      <c r="L686" s="76"/>
      <c r="M686" s="76"/>
      <c r="N686" s="76"/>
      <c r="O686" s="76"/>
      <c r="P686" s="76"/>
      <c r="Q686" s="76"/>
      <c r="R686" s="76"/>
      <c r="S686" s="76"/>
      <c r="T686" s="76"/>
      <c r="U686" s="76"/>
      <c r="V686" s="76"/>
      <c r="W686" s="76"/>
      <c r="X686" s="76"/>
      <c r="Y686" s="76"/>
      <c r="Z686" s="76"/>
    </row>
    <row r="687" spans="1:26" ht="14.25" customHeight="1" x14ac:dyDescent="0.3">
      <c r="A687" s="76"/>
      <c r="B687" s="76"/>
      <c r="C687" s="76"/>
      <c r="D687" s="76"/>
      <c r="E687" s="76"/>
      <c r="F687" s="76"/>
      <c r="G687" s="76"/>
      <c r="H687" s="76"/>
      <c r="I687" s="76"/>
      <c r="J687" s="76"/>
      <c r="K687" s="76"/>
      <c r="L687" s="76"/>
      <c r="M687" s="76"/>
      <c r="N687" s="76"/>
      <c r="O687" s="76"/>
      <c r="P687" s="76"/>
      <c r="Q687" s="76"/>
      <c r="R687" s="76"/>
      <c r="S687" s="76"/>
      <c r="T687" s="76"/>
      <c r="U687" s="76"/>
      <c r="V687" s="76"/>
      <c r="W687" s="76"/>
      <c r="X687" s="76"/>
      <c r="Y687" s="76"/>
      <c r="Z687" s="76"/>
    </row>
    <row r="688" spans="1:26" ht="14.25" customHeight="1" x14ac:dyDescent="0.3">
      <c r="A688" s="76"/>
      <c r="B688" s="76"/>
      <c r="C688" s="76"/>
      <c r="D688" s="76"/>
      <c r="E688" s="76"/>
      <c r="F688" s="76"/>
      <c r="G688" s="76"/>
      <c r="H688" s="76"/>
      <c r="I688" s="76"/>
      <c r="J688" s="76"/>
      <c r="K688" s="76"/>
      <c r="L688" s="76"/>
      <c r="M688" s="76"/>
      <c r="N688" s="76"/>
      <c r="O688" s="76"/>
      <c r="P688" s="76"/>
      <c r="Q688" s="76"/>
      <c r="R688" s="76"/>
      <c r="S688" s="76"/>
      <c r="T688" s="76"/>
      <c r="U688" s="76"/>
      <c r="V688" s="76"/>
      <c r="W688" s="76"/>
      <c r="X688" s="76"/>
      <c r="Y688" s="76"/>
      <c r="Z688" s="76"/>
    </row>
    <row r="689" spans="1:26" ht="14.25" customHeight="1" x14ac:dyDescent="0.3">
      <c r="A689" s="76"/>
      <c r="B689" s="76"/>
      <c r="C689" s="76"/>
      <c r="D689" s="76"/>
      <c r="E689" s="76"/>
      <c r="F689" s="76"/>
      <c r="G689" s="76"/>
      <c r="H689" s="76"/>
      <c r="I689" s="76"/>
      <c r="J689" s="76"/>
      <c r="K689" s="76"/>
      <c r="L689" s="76"/>
      <c r="M689" s="76"/>
      <c r="N689" s="76"/>
      <c r="O689" s="76"/>
      <c r="P689" s="76"/>
      <c r="Q689" s="76"/>
      <c r="R689" s="76"/>
      <c r="S689" s="76"/>
      <c r="T689" s="76"/>
      <c r="U689" s="76"/>
      <c r="V689" s="76"/>
      <c r="W689" s="76"/>
      <c r="X689" s="76"/>
      <c r="Y689" s="76"/>
      <c r="Z689" s="76"/>
    </row>
    <row r="690" spans="1:26" ht="14.25" customHeight="1" x14ac:dyDescent="0.3">
      <c r="A690" s="76"/>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1:26" ht="14.25" customHeight="1" x14ac:dyDescent="0.3">
      <c r="A691" s="76"/>
      <c r="B691" s="76"/>
      <c r="C691" s="76"/>
      <c r="D691" s="76"/>
      <c r="E691" s="76"/>
      <c r="F691" s="76"/>
      <c r="G691" s="76"/>
      <c r="H691" s="76"/>
      <c r="I691" s="76"/>
      <c r="J691" s="76"/>
      <c r="K691" s="76"/>
      <c r="L691" s="76"/>
      <c r="M691" s="76"/>
      <c r="N691" s="76"/>
      <c r="O691" s="76"/>
      <c r="P691" s="76"/>
      <c r="Q691" s="76"/>
      <c r="R691" s="76"/>
      <c r="S691" s="76"/>
      <c r="T691" s="76"/>
      <c r="U691" s="76"/>
      <c r="V691" s="76"/>
      <c r="W691" s="76"/>
      <c r="X691" s="76"/>
      <c r="Y691" s="76"/>
      <c r="Z691" s="76"/>
    </row>
    <row r="692" spans="1:26" ht="14.25" customHeight="1" x14ac:dyDescent="0.3">
      <c r="A692" s="76"/>
      <c r="B692" s="76"/>
      <c r="C692" s="76"/>
      <c r="D692" s="76"/>
      <c r="E692" s="76"/>
      <c r="F692" s="76"/>
      <c r="G692" s="76"/>
      <c r="H692" s="76"/>
      <c r="I692" s="76"/>
      <c r="J692" s="76"/>
      <c r="K692" s="76"/>
      <c r="L692" s="76"/>
      <c r="M692" s="76"/>
      <c r="N692" s="76"/>
      <c r="O692" s="76"/>
      <c r="P692" s="76"/>
      <c r="Q692" s="76"/>
      <c r="R692" s="76"/>
      <c r="S692" s="76"/>
      <c r="T692" s="76"/>
      <c r="U692" s="76"/>
      <c r="V692" s="76"/>
      <c r="W692" s="76"/>
      <c r="X692" s="76"/>
      <c r="Y692" s="76"/>
      <c r="Z692" s="76"/>
    </row>
    <row r="693" spans="1:26" ht="14.25" customHeight="1" x14ac:dyDescent="0.3">
      <c r="A693" s="76"/>
      <c r="B693" s="76"/>
      <c r="C693" s="76"/>
      <c r="D693" s="76"/>
      <c r="E693" s="76"/>
      <c r="F693" s="76"/>
      <c r="G693" s="76"/>
      <c r="H693" s="76"/>
      <c r="I693" s="76"/>
      <c r="J693" s="76"/>
      <c r="K693" s="76"/>
      <c r="L693" s="76"/>
      <c r="M693" s="76"/>
      <c r="N693" s="76"/>
      <c r="O693" s="76"/>
      <c r="P693" s="76"/>
      <c r="Q693" s="76"/>
      <c r="R693" s="76"/>
      <c r="S693" s="76"/>
      <c r="T693" s="76"/>
      <c r="U693" s="76"/>
      <c r="V693" s="76"/>
      <c r="W693" s="76"/>
      <c r="X693" s="76"/>
      <c r="Y693" s="76"/>
      <c r="Z693" s="76"/>
    </row>
    <row r="694" spans="1:26" ht="14.25" customHeight="1" x14ac:dyDescent="0.3">
      <c r="A694" s="76"/>
      <c r="B694" s="76"/>
      <c r="C694" s="76"/>
      <c r="D694" s="76"/>
      <c r="E694" s="76"/>
      <c r="F694" s="76"/>
      <c r="G694" s="76"/>
      <c r="H694" s="76"/>
      <c r="I694" s="76"/>
      <c r="J694" s="76"/>
      <c r="K694" s="76"/>
      <c r="L694" s="76"/>
      <c r="M694" s="76"/>
      <c r="N694" s="76"/>
      <c r="O694" s="76"/>
      <c r="P694" s="76"/>
      <c r="Q694" s="76"/>
      <c r="R694" s="76"/>
      <c r="S694" s="76"/>
      <c r="T694" s="76"/>
      <c r="U694" s="76"/>
      <c r="V694" s="76"/>
      <c r="W694" s="76"/>
      <c r="X694" s="76"/>
      <c r="Y694" s="76"/>
      <c r="Z694" s="76"/>
    </row>
    <row r="695" spans="1:26" ht="14.25" customHeight="1" x14ac:dyDescent="0.3">
      <c r="A695" s="76"/>
      <c r="B695" s="76"/>
      <c r="C695" s="76"/>
      <c r="D695" s="76"/>
      <c r="E695" s="76"/>
      <c r="F695" s="76"/>
      <c r="G695" s="76"/>
      <c r="H695" s="76"/>
      <c r="I695" s="76"/>
      <c r="J695" s="76"/>
      <c r="K695" s="76"/>
      <c r="L695" s="76"/>
      <c r="M695" s="76"/>
      <c r="N695" s="76"/>
      <c r="O695" s="76"/>
      <c r="P695" s="76"/>
      <c r="Q695" s="76"/>
      <c r="R695" s="76"/>
      <c r="S695" s="76"/>
      <c r="T695" s="76"/>
      <c r="U695" s="76"/>
      <c r="V695" s="76"/>
      <c r="W695" s="76"/>
      <c r="X695" s="76"/>
      <c r="Y695" s="76"/>
      <c r="Z695" s="76"/>
    </row>
    <row r="696" spans="1:26" ht="14.25" customHeight="1" x14ac:dyDescent="0.3">
      <c r="A696" s="76"/>
      <c r="B696" s="76"/>
      <c r="C696" s="76"/>
      <c r="D696" s="76"/>
      <c r="E696" s="76"/>
      <c r="F696" s="76"/>
      <c r="G696" s="76"/>
      <c r="H696" s="76"/>
      <c r="I696" s="76"/>
      <c r="J696" s="76"/>
      <c r="K696" s="76"/>
      <c r="L696" s="76"/>
      <c r="M696" s="76"/>
      <c r="N696" s="76"/>
      <c r="O696" s="76"/>
      <c r="P696" s="76"/>
      <c r="Q696" s="76"/>
      <c r="R696" s="76"/>
      <c r="S696" s="76"/>
      <c r="T696" s="76"/>
      <c r="U696" s="76"/>
      <c r="V696" s="76"/>
      <c r="W696" s="76"/>
      <c r="X696" s="76"/>
      <c r="Y696" s="76"/>
      <c r="Z696" s="76"/>
    </row>
    <row r="697" spans="1:26" ht="14.25" customHeight="1" x14ac:dyDescent="0.3">
      <c r="A697" s="76"/>
      <c r="B697" s="76"/>
      <c r="C697" s="76"/>
      <c r="D697" s="76"/>
      <c r="E697" s="76"/>
      <c r="F697" s="76"/>
      <c r="G697" s="76"/>
      <c r="H697" s="76"/>
      <c r="I697" s="76"/>
      <c r="J697" s="76"/>
      <c r="K697" s="76"/>
      <c r="L697" s="76"/>
      <c r="M697" s="76"/>
      <c r="N697" s="76"/>
      <c r="O697" s="76"/>
      <c r="P697" s="76"/>
      <c r="Q697" s="76"/>
      <c r="R697" s="76"/>
      <c r="S697" s="76"/>
      <c r="T697" s="76"/>
      <c r="U697" s="76"/>
      <c r="V697" s="76"/>
      <c r="W697" s="76"/>
      <c r="X697" s="76"/>
      <c r="Y697" s="76"/>
      <c r="Z697" s="76"/>
    </row>
    <row r="698" spans="1:26" ht="14.25" customHeight="1" x14ac:dyDescent="0.3">
      <c r="A698" s="76"/>
      <c r="B698" s="76"/>
      <c r="C698" s="76"/>
      <c r="D698" s="76"/>
      <c r="E698" s="76"/>
      <c r="F698" s="76"/>
      <c r="G698" s="76"/>
      <c r="H698" s="76"/>
      <c r="I698" s="76"/>
      <c r="J698" s="76"/>
      <c r="K698" s="76"/>
      <c r="L698" s="76"/>
      <c r="M698" s="76"/>
      <c r="N698" s="76"/>
      <c r="O698" s="76"/>
      <c r="P698" s="76"/>
      <c r="Q698" s="76"/>
      <c r="R698" s="76"/>
      <c r="S698" s="76"/>
      <c r="T698" s="76"/>
      <c r="U698" s="76"/>
      <c r="V698" s="76"/>
      <c r="W698" s="76"/>
      <c r="X698" s="76"/>
      <c r="Y698" s="76"/>
      <c r="Z698" s="76"/>
    </row>
    <row r="699" spans="1:26" ht="14.25" customHeight="1" x14ac:dyDescent="0.3">
      <c r="A699" s="76"/>
      <c r="B699" s="76"/>
      <c r="C699" s="76"/>
      <c r="D699" s="76"/>
      <c r="E699" s="76"/>
      <c r="F699" s="76"/>
      <c r="G699" s="76"/>
      <c r="H699" s="76"/>
      <c r="I699" s="76"/>
      <c r="J699" s="76"/>
      <c r="K699" s="76"/>
      <c r="L699" s="76"/>
      <c r="M699" s="76"/>
      <c r="N699" s="76"/>
      <c r="O699" s="76"/>
      <c r="P699" s="76"/>
      <c r="Q699" s="76"/>
      <c r="R699" s="76"/>
      <c r="S699" s="76"/>
      <c r="T699" s="76"/>
      <c r="U699" s="76"/>
      <c r="V699" s="76"/>
      <c r="W699" s="76"/>
      <c r="X699" s="76"/>
      <c r="Y699" s="76"/>
      <c r="Z699" s="76"/>
    </row>
    <row r="700" spans="1:26" ht="14.25" customHeight="1" x14ac:dyDescent="0.3">
      <c r="A700" s="76"/>
      <c r="B700" s="76"/>
      <c r="C700" s="76"/>
      <c r="D700" s="76"/>
      <c r="E700" s="76"/>
      <c r="F700" s="76"/>
      <c r="G700" s="76"/>
      <c r="H700" s="76"/>
      <c r="I700" s="76"/>
      <c r="J700" s="76"/>
      <c r="K700" s="76"/>
      <c r="L700" s="76"/>
      <c r="M700" s="76"/>
      <c r="N700" s="76"/>
      <c r="O700" s="76"/>
      <c r="P700" s="76"/>
      <c r="Q700" s="76"/>
      <c r="R700" s="76"/>
      <c r="S700" s="76"/>
      <c r="T700" s="76"/>
      <c r="U700" s="76"/>
      <c r="V700" s="76"/>
      <c r="W700" s="76"/>
      <c r="X700" s="76"/>
      <c r="Y700" s="76"/>
      <c r="Z700" s="76"/>
    </row>
    <row r="701" spans="1:26" ht="14.25" customHeight="1" x14ac:dyDescent="0.3">
      <c r="A701" s="76"/>
      <c r="B701" s="76"/>
      <c r="C701" s="76"/>
      <c r="D701" s="76"/>
      <c r="E701" s="76"/>
      <c r="F701" s="76"/>
      <c r="G701" s="76"/>
      <c r="H701" s="76"/>
      <c r="I701" s="76"/>
      <c r="J701" s="76"/>
      <c r="K701" s="76"/>
      <c r="L701" s="76"/>
      <c r="M701" s="76"/>
      <c r="N701" s="76"/>
      <c r="O701" s="76"/>
      <c r="P701" s="76"/>
      <c r="Q701" s="76"/>
      <c r="R701" s="76"/>
      <c r="S701" s="76"/>
      <c r="T701" s="76"/>
      <c r="U701" s="76"/>
      <c r="V701" s="76"/>
      <c r="W701" s="76"/>
      <c r="X701" s="76"/>
      <c r="Y701" s="76"/>
      <c r="Z701" s="76"/>
    </row>
    <row r="702" spans="1:26" ht="14.25" customHeight="1" x14ac:dyDescent="0.3">
      <c r="A702" s="76"/>
      <c r="B702" s="76"/>
      <c r="C702" s="76"/>
      <c r="D702" s="76"/>
      <c r="E702" s="76"/>
      <c r="F702" s="76"/>
      <c r="G702" s="76"/>
      <c r="H702" s="76"/>
      <c r="I702" s="76"/>
      <c r="J702" s="76"/>
      <c r="K702" s="76"/>
      <c r="L702" s="76"/>
      <c r="M702" s="76"/>
      <c r="N702" s="76"/>
      <c r="O702" s="76"/>
      <c r="P702" s="76"/>
      <c r="Q702" s="76"/>
      <c r="R702" s="76"/>
      <c r="S702" s="76"/>
      <c r="T702" s="76"/>
      <c r="U702" s="76"/>
      <c r="V702" s="76"/>
      <c r="W702" s="76"/>
      <c r="X702" s="76"/>
      <c r="Y702" s="76"/>
      <c r="Z702" s="76"/>
    </row>
    <row r="703" spans="1:26" ht="14.25" customHeight="1" x14ac:dyDescent="0.3">
      <c r="A703" s="76"/>
      <c r="B703" s="76"/>
      <c r="C703" s="76"/>
      <c r="D703" s="76"/>
      <c r="E703" s="76"/>
      <c r="F703" s="76"/>
      <c r="G703" s="76"/>
      <c r="H703" s="76"/>
      <c r="I703" s="76"/>
      <c r="J703" s="76"/>
      <c r="K703" s="76"/>
      <c r="L703" s="76"/>
      <c r="M703" s="76"/>
      <c r="N703" s="76"/>
      <c r="O703" s="76"/>
      <c r="P703" s="76"/>
      <c r="Q703" s="76"/>
      <c r="R703" s="76"/>
      <c r="S703" s="76"/>
      <c r="T703" s="76"/>
      <c r="U703" s="76"/>
      <c r="V703" s="76"/>
      <c r="W703" s="76"/>
      <c r="X703" s="76"/>
      <c r="Y703" s="76"/>
      <c r="Z703" s="76"/>
    </row>
    <row r="704" spans="1:26" ht="14.25" customHeight="1" x14ac:dyDescent="0.3">
      <c r="A704" s="76"/>
      <c r="B704" s="76"/>
      <c r="C704" s="76"/>
      <c r="D704" s="76"/>
      <c r="E704" s="76"/>
      <c r="F704" s="76"/>
      <c r="G704" s="76"/>
      <c r="H704" s="76"/>
      <c r="I704" s="76"/>
      <c r="J704" s="76"/>
      <c r="K704" s="76"/>
      <c r="L704" s="76"/>
      <c r="M704" s="76"/>
      <c r="N704" s="76"/>
      <c r="O704" s="76"/>
      <c r="P704" s="76"/>
      <c r="Q704" s="76"/>
      <c r="R704" s="76"/>
      <c r="S704" s="76"/>
      <c r="T704" s="76"/>
      <c r="U704" s="76"/>
      <c r="V704" s="76"/>
      <c r="W704" s="76"/>
      <c r="X704" s="76"/>
      <c r="Y704" s="76"/>
      <c r="Z704" s="76"/>
    </row>
    <row r="705" spans="1:26" ht="14.25" customHeight="1" x14ac:dyDescent="0.3">
      <c r="A705" s="76"/>
      <c r="B705" s="76"/>
      <c r="C705" s="76"/>
      <c r="D705" s="76"/>
      <c r="E705" s="76"/>
      <c r="F705" s="76"/>
      <c r="G705" s="76"/>
      <c r="H705" s="76"/>
      <c r="I705" s="76"/>
      <c r="J705" s="76"/>
      <c r="K705" s="76"/>
      <c r="L705" s="76"/>
      <c r="M705" s="76"/>
      <c r="N705" s="76"/>
      <c r="O705" s="76"/>
      <c r="P705" s="76"/>
      <c r="Q705" s="76"/>
      <c r="R705" s="76"/>
      <c r="S705" s="76"/>
      <c r="T705" s="76"/>
      <c r="U705" s="76"/>
      <c r="V705" s="76"/>
      <c r="W705" s="76"/>
      <c r="X705" s="76"/>
      <c r="Y705" s="76"/>
      <c r="Z705" s="76"/>
    </row>
    <row r="706" spans="1:26" ht="14.25" customHeight="1" x14ac:dyDescent="0.3">
      <c r="A706" s="76"/>
      <c r="B706" s="76"/>
      <c r="C706" s="76"/>
      <c r="D706" s="76"/>
      <c r="E706" s="76"/>
      <c r="F706" s="76"/>
      <c r="G706" s="76"/>
      <c r="H706" s="76"/>
      <c r="I706" s="76"/>
      <c r="J706" s="76"/>
      <c r="K706" s="76"/>
      <c r="L706" s="76"/>
      <c r="M706" s="76"/>
      <c r="N706" s="76"/>
      <c r="O706" s="76"/>
      <c r="P706" s="76"/>
      <c r="Q706" s="76"/>
      <c r="R706" s="76"/>
      <c r="S706" s="76"/>
      <c r="T706" s="76"/>
      <c r="U706" s="76"/>
      <c r="V706" s="76"/>
      <c r="W706" s="76"/>
      <c r="X706" s="76"/>
      <c r="Y706" s="76"/>
      <c r="Z706" s="76"/>
    </row>
    <row r="707" spans="1:26" ht="14.25" customHeight="1" x14ac:dyDescent="0.3">
      <c r="A707" s="76"/>
      <c r="B707" s="76"/>
      <c r="C707" s="76"/>
      <c r="D707" s="76"/>
      <c r="E707" s="76"/>
      <c r="F707" s="76"/>
      <c r="G707" s="76"/>
      <c r="H707" s="76"/>
      <c r="I707" s="76"/>
      <c r="J707" s="76"/>
      <c r="K707" s="76"/>
      <c r="L707" s="76"/>
      <c r="M707" s="76"/>
      <c r="N707" s="76"/>
      <c r="O707" s="76"/>
      <c r="P707" s="76"/>
      <c r="Q707" s="76"/>
      <c r="R707" s="76"/>
      <c r="S707" s="76"/>
      <c r="T707" s="76"/>
      <c r="U707" s="76"/>
      <c r="V707" s="76"/>
      <c r="W707" s="76"/>
      <c r="X707" s="76"/>
      <c r="Y707" s="76"/>
      <c r="Z707" s="76"/>
    </row>
    <row r="708" spans="1:26" ht="14.25" customHeight="1" x14ac:dyDescent="0.3">
      <c r="A708" s="76"/>
      <c r="B708" s="76"/>
      <c r="C708" s="76"/>
      <c r="D708" s="76"/>
      <c r="E708" s="76"/>
      <c r="F708" s="76"/>
      <c r="G708" s="76"/>
      <c r="H708" s="76"/>
      <c r="I708" s="76"/>
      <c r="J708" s="76"/>
      <c r="K708" s="76"/>
      <c r="L708" s="76"/>
      <c r="M708" s="76"/>
      <c r="N708" s="76"/>
      <c r="O708" s="76"/>
      <c r="P708" s="76"/>
      <c r="Q708" s="76"/>
      <c r="R708" s="76"/>
      <c r="S708" s="76"/>
      <c r="T708" s="76"/>
      <c r="U708" s="76"/>
      <c r="V708" s="76"/>
      <c r="W708" s="76"/>
      <c r="X708" s="76"/>
      <c r="Y708" s="76"/>
      <c r="Z708" s="76"/>
    </row>
    <row r="709" spans="1:26" ht="14.25" customHeight="1" x14ac:dyDescent="0.3">
      <c r="A709" s="76"/>
      <c r="B709" s="76"/>
      <c r="C709" s="76"/>
      <c r="D709" s="76"/>
      <c r="E709" s="76"/>
      <c r="F709" s="76"/>
      <c r="G709" s="76"/>
      <c r="H709" s="76"/>
      <c r="I709" s="76"/>
      <c r="J709" s="76"/>
      <c r="K709" s="76"/>
      <c r="L709" s="76"/>
      <c r="M709" s="76"/>
      <c r="N709" s="76"/>
      <c r="O709" s="76"/>
      <c r="P709" s="76"/>
      <c r="Q709" s="76"/>
      <c r="R709" s="76"/>
      <c r="S709" s="76"/>
      <c r="T709" s="76"/>
      <c r="U709" s="76"/>
      <c r="V709" s="76"/>
      <c r="W709" s="76"/>
      <c r="X709" s="76"/>
      <c r="Y709" s="76"/>
      <c r="Z709" s="76"/>
    </row>
    <row r="710" spans="1:26" ht="14.25" customHeight="1" x14ac:dyDescent="0.3">
      <c r="A710" s="76"/>
      <c r="B710" s="76"/>
      <c r="C710" s="76"/>
      <c r="D710" s="76"/>
      <c r="E710" s="76"/>
      <c r="F710" s="76"/>
      <c r="G710" s="76"/>
      <c r="H710" s="76"/>
      <c r="I710" s="76"/>
      <c r="J710" s="76"/>
      <c r="K710" s="76"/>
      <c r="L710" s="76"/>
      <c r="M710" s="76"/>
      <c r="N710" s="76"/>
      <c r="O710" s="76"/>
      <c r="P710" s="76"/>
      <c r="Q710" s="76"/>
      <c r="R710" s="76"/>
      <c r="S710" s="76"/>
      <c r="T710" s="76"/>
      <c r="U710" s="76"/>
      <c r="V710" s="76"/>
      <c r="W710" s="76"/>
      <c r="X710" s="76"/>
      <c r="Y710" s="76"/>
      <c r="Z710" s="76"/>
    </row>
    <row r="711" spans="1:26" ht="14.25" customHeight="1" x14ac:dyDescent="0.3">
      <c r="A711" s="76"/>
      <c r="B711" s="76"/>
      <c r="C711" s="76"/>
      <c r="D711" s="76"/>
      <c r="E711" s="76"/>
      <c r="F711" s="76"/>
      <c r="G711" s="76"/>
      <c r="H711" s="76"/>
      <c r="I711" s="76"/>
      <c r="J711" s="76"/>
      <c r="K711" s="76"/>
      <c r="L711" s="76"/>
      <c r="M711" s="76"/>
      <c r="N711" s="76"/>
      <c r="O711" s="76"/>
      <c r="P711" s="76"/>
      <c r="Q711" s="76"/>
      <c r="R711" s="76"/>
      <c r="S711" s="76"/>
      <c r="T711" s="76"/>
      <c r="U711" s="76"/>
      <c r="V711" s="76"/>
      <c r="W711" s="76"/>
      <c r="X711" s="76"/>
      <c r="Y711" s="76"/>
      <c r="Z711" s="76"/>
    </row>
    <row r="712" spans="1:26" ht="14.25" customHeight="1" x14ac:dyDescent="0.3">
      <c r="A712" s="76"/>
      <c r="B712" s="76"/>
      <c r="C712" s="76"/>
      <c r="D712" s="76"/>
      <c r="E712" s="76"/>
      <c r="F712" s="76"/>
      <c r="G712" s="76"/>
      <c r="H712" s="76"/>
      <c r="I712" s="76"/>
      <c r="J712" s="76"/>
      <c r="K712" s="76"/>
      <c r="L712" s="76"/>
      <c r="M712" s="76"/>
      <c r="N712" s="76"/>
      <c r="O712" s="76"/>
      <c r="P712" s="76"/>
      <c r="Q712" s="76"/>
      <c r="R712" s="76"/>
      <c r="S712" s="76"/>
      <c r="T712" s="76"/>
      <c r="U712" s="76"/>
      <c r="V712" s="76"/>
      <c r="W712" s="76"/>
      <c r="X712" s="76"/>
      <c r="Y712" s="76"/>
      <c r="Z712" s="76"/>
    </row>
    <row r="713" spans="1:26" ht="14.25" customHeight="1" x14ac:dyDescent="0.3">
      <c r="A713" s="76"/>
      <c r="B713" s="76"/>
      <c r="C713" s="76"/>
      <c r="D713" s="76"/>
      <c r="E713" s="76"/>
      <c r="F713" s="76"/>
      <c r="G713" s="76"/>
      <c r="H713" s="76"/>
      <c r="I713" s="76"/>
      <c r="J713" s="76"/>
      <c r="K713" s="76"/>
      <c r="L713" s="76"/>
      <c r="M713" s="76"/>
      <c r="N713" s="76"/>
      <c r="O713" s="76"/>
      <c r="P713" s="76"/>
      <c r="Q713" s="76"/>
      <c r="R713" s="76"/>
      <c r="S713" s="76"/>
      <c r="T713" s="76"/>
      <c r="U713" s="76"/>
      <c r="V713" s="76"/>
      <c r="W713" s="76"/>
      <c r="X713" s="76"/>
      <c r="Y713" s="76"/>
      <c r="Z713" s="76"/>
    </row>
    <row r="714" spans="1:26" ht="14.25" customHeight="1" x14ac:dyDescent="0.3">
      <c r="A714" s="76"/>
      <c r="B714" s="76"/>
      <c r="C714" s="76"/>
      <c r="D714" s="76"/>
      <c r="E714" s="76"/>
      <c r="F714" s="76"/>
      <c r="G714" s="76"/>
      <c r="H714" s="76"/>
      <c r="I714" s="76"/>
      <c r="J714" s="76"/>
      <c r="K714" s="76"/>
      <c r="L714" s="76"/>
      <c r="M714" s="76"/>
      <c r="N714" s="76"/>
      <c r="O714" s="76"/>
      <c r="P714" s="76"/>
      <c r="Q714" s="76"/>
      <c r="R714" s="76"/>
      <c r="S714" s="76"/>
      <c r="T714" s="76"/>
      <c r="U714" s="76"/>
      <c r="V714" s="76"/>
      <c r="W714" s="76"/>
      <c r="X714" s="76"/>
      <c r="Y714" s="76"/>
      <c r="Z714" s="76"/>
    </row>
    <row r="715" spans="1:26" ht="14.25" customHeight="1" x14ac:dyDescent="0.3">
      <c r="A715" s="76"/>
      <c r="B715" s="76"/>
      <c r="C715" s="76"/>
      <c r="D715" s="76"/>
      <c r="E715" s="76"/>
      <c r="F715" s="76"/>
      <c r="G715" s="76"/>
      <c r="H715" s="76"/>
      <c r="I715" s="76"/>
      <c r="J715" s="76"/>
      <c r="K715" s="76"/>
      <c r="L715" s="76"/>
      <c r="M715" s="76"/>
      <c r="N715" s="76"/>
      <c r="O715" s="76"/>
      <c r="P715" s="76"/>
      <c r="Q715" s="76"/>
      <c r="R715" s="76"/>
      <c r="S715" s="76"/>
      <c r="T715" s="76"/>
      <c r="U715" s="76"/>
      <c r="V715" s="76"/>
      <c r="W715" s="76"/>
      <c r="X715" s="76"/>
      <c r="Y715" s="76"/>
      <c r="Z715" s="76"/>
    </row>
    <row r="716" spans="1:26" ht="14.25" customHeight="1" x14ac:dyDescent="0.3">
      <c r="A716" s="76"/>
      <c r="B716" s="76"/>
      <c r="C716" s="76"/>
      <c r="D716" s="76"/>
      <c r="E716" s="76"/>
      <c r="F716" s="76"/>
      <c r="G716" s="76"/>
      <c r="H716" s="76"/>
      <c r="I716" s="76"/>
      <c r="J716" s="76"/>
      <c r="K716" s="76"/>
      <c r="L716" s="76"/>
      <c r="M716" s="76"/>
      <c r="N716" s="76"/>
      <c r="O716" s="76"/>
      <c r="P716" s="76"/>
      <c r="Q716" s="76"/>
      <c r="R716" s="76"/>
      <c r="S716" s="76"/>
      <c r="T716" s="76"/>
      <c r="U716" s="76"/>
      <c r="V716" s="76"/>
      <c r="W716" s="76"/>
      <c r="X716" s="76"/>
      <c r="Y716" s="76"/>
      <c r="Z716" s="76"/>
    </row>
    <row r="717" spans="1:26" ht="14.25" customHeight="1" x14ac:dyDescent="0.3">
      <c r="A717" s="76"/>
      <c r="B717" s="76"/>
      <c r="C717" s="76"/>
      <c r="D717" s="76"/>
      <c r="E717" s="76"/>
      <c r="F717" s="76"/>
      <c r="G717" s="76"/>
      <c r="H717" s="76"/>
      <c r="I717" s="76"/>
      <c r="J717" s="76"/>
      <c r="K717" s="76"/>
      <c r="L717" s="76"/>
      <c r="M717" s="76"/>
      <c r="N717" s="76"/>
      <c r="O717" s="76"/>
      <c r="P717" s="76"/>
      <c r="Q717" s="76"/>
      <c r="R717" s="76"/>
      <c r="S717" s="76"/>
      <c r="T717" s="76"/>
      <c r="U717" s="76"/>
      <c r="V717" s="76"/>
      <c r="W717" s="76"/>
      <c r="X717" s="76"/>
      <c r="Y717" s="76"/>
      <c r="Z717" s="76"/>
    </row>
    <row r="718" spans="1:26" ht="14.25" customHeight="1" x14ac:dyDescent="0.3">
      <c r="A718" s="76"/>
      <c r="B718" s="76"/>
      <c r="C718" s="76"/>
      <c r="D718" s="76"/>
      <c r="E718" s="76"/>
      <c r="F718" s="76"/>
      <c r="G718" s="76"/>
      <c r="H718" s="76"/>
      <c r="I718" s="76"/>
      <c r="J718" s="76"/>
      <c r="K718" s="76"/>
      <c r="L718" s="76"/>
      <c r="M718" s="76"/>
      <c r="N718" s="76"/>
      <c r="O718" s="76"/>
      <c r="P718" s="76"/>
      <c r="Q718" s="76"/>
      <c r="R718" s="76"/>
      <c r="S718" s="76"/>
      <c r="T718" s="76"/>
      <c r="U718" s="76"/>
      <c r="V718" s="76"/>
      <c r="W718" s="76"/>
      <c r="X718" s="76"/>
      <c r="Y718" s="76"/>
      <c r="Z718" s="76"/>
    </row>
    <row r="719" spans="1:26" ht="14.25" customHeight="1" x14ac:dyDescent="0.3">
      <c r="A719" s="76"/>
      <c r="B719" s="76"/>
      <c r="C719" s="76"/>
      <c r="D719" s="76"/>
      <c r="E719" s="76"/>
      <c r="F719" s="76"/>
      <c r="G719" s="76"/>
      <c r="H719" s="76"/>
      <c r="I719" s="76"/>
      <c r="J719" s="76"/>
      <c r="K719" s="76"/>
      <c r="L719" s="76"/>
      <c r="M719" s="76"/>
      <c r="N719" s="76"/>
      <c r="O719" s="76"/>
      <c r="P719" s="76"/>
      <c r="Q719" s="76"/>
      <c r="R719" s="76"/>
      <c r="S719" s="76"/>
      <c r="T719" s="76"/>
      <c r="U719" s="76"/>
      <c r="V719" s="76"/>
      <c r="W719" s="76"/>
      <c r="X719" s="76"/>
      <c r="Y719" s="76"/>
      <c r="Z719" s="76"/>
    </row>
    <row r="720" spans="1:26" ht="14.25" customHeight="1" x14ac:dyDescent="0.3">
      <c r="A720" s="76"/>
      <c r="B720" s="76"/>
      <c r="C720" s="76"/>
      <c r="D720" s="76"/>
      <c r="E720" s="76"/>
      <c r="F720" s="76"/>
      <c r="G720" s="76"/>
      <c r="H720" s="76"/>
      <c r="I720" s="76"/>
      <c r="J720" s="76"/>
      <c r="K720" s="76"/>
      <c r="L720" s="76"/>
      <c r="M720" s="76"/>
      <c r="N720" s="76"/>
      <c r="O720" s="76"/>
      <c r="P720" s="76"/>
      <c r="Q720" s="76"/>
      <c r="R720" s="76"/>
      <c r="S720" s="76"/>
      <c r="T720" s="76"/>
      <c r="U720" s="76"/>
      <c r="V720" s="76"/>
      <c r="W720" s="76"/>
      <c r="X720" s="76"/>
      <c r="Y720" s="76"/>
      <c r="Z720" s="76"/>
    </row>
    <row r="721" spans="1:26" ht="14.25" customHeight="1" x14ac:dyDescent="0.3">
      <c r="A721" s="76"/>
      <c r="B721" s="76"/>
      <c r="C721" s="76"/>
      <c r="D721" s="76"/>
      <c r="E721" s="76"/>
      <c r="F721" s="76"/>
      <c r="G721" s="76"/>
      <c r="H721" s="76"/>
      <c r="I721" s="76"/>
      <c r="J721" s="76"/>
      <c r="K721" s="76"/>
      <c r="L721" s="76"/>
      <c r="M721" s="76"/>
      <c r="N721" s="76"/>
      <c r="O721" s="76"/>
      <c r="P721" s="76"/>
      <c r="Q721" s="76"/>
      <c r="R721" s="76"/>
      <c r="S721" s="76"/>
      <c r="T721" s="76"/>
      <c r="U721" s="76"/>
      <c r="V721" s="76"/>
      <c r="W721" s="76"/>
      <c r="X721" s="76"/>
      <c r="Y721" s="76"/>
      <c r="Z721" s="76"/>
    </row>
    <row r="722" spans="1:26" ht="14.25" customHeight="1" x14ac:dyDescent="0.3">
      <c r="A722" s="76"/>
      <c r="B722" s="76"/>
      <c r="C722" s="76"/>
      <c r="D722" s="76"/>
      <c r="E722" s="76"/>
      <c r="F722" s="76"/>
      <c r="G722" s="76"/>
      <c r="H722" s="76"/>
      <c r="I722" s="76"/>
      <c r="J722" s="76"/>
      <c r="K722" s="76"/>
      <c r="L722" s="76"/>
      <c r="M722" s="76"/>
      <c r="N722" s="76"/>
      <c r="O722" s="76"/>
      <c r="P722" s="76"/>
      <c r="Q722" s="76"/>
      <c r="R722" s="76"/>
      <c r="S722" s="76"/>
      <c r="T722" s="76"/>
      <c r="U722" s="76"/>
      <c r="V722" s="76"/>
      <c r="W722" s="76"/>
      <c r="X722" s="76"/>
      <c r="Y722" s="76"/>
      <c r="Z722" s="76"/>
    </row>
    <row r="723" spans="1:26" ht="14.25" customHeight="1" x14ac:dyDescent="0.3">
      <c r="A723" s="76"/>
      <c r="B723" s="76"/>
      <c r="C723" s="76"/>
      <c r="D723" s="76"/>
      <c r="E723" s="76"/>
      <c r="F723" s="76"/>
      <c r="G723" s="76"/>
      <c r="H723" s="76"/>
      <c r="I723" s="76"/>
      <c r="J723" s="76"/>
      <c r="K723" s="76"/>
      <c r="L723" s="76"/>
      <c r="M723" s="76"/>
      <c r="N723" s="76"/>
      <c r="O723" s="76"/>
      <c r="P723" s="76"/>
      <c r="Q723" s="76"/>
      <c r="R723" s="76"/>
      <c r="S723" s="76"/>
      <c r="T723" s="76"/>
      <c r="U723" s="76"/>
      <c r="V723" s="76"/>
      <c r="W723" s="76"/>
      <c r="X723" s="76"/>
      <c r="Y723" s="76"/>
      <c r="Z723" s="76"/>
    </row>
    <row r="724" spans="1:26" ht="14.25" customHeight="1" x14ac:dyDescent="0.3">
      <c r="A724" s="76"/>
      <c r="B724" s="76"/>
      <c r="C724" s="76"/>
      <c r="D724" s="76"/>
      <c r="E724" s="76"/>
      <c r="F724" s="76"/>
      <c r="G724" s="76"/>
      <c r="H724" s="76"/>
      <c r="I724" s="76"/>
      <c r="J724" s="76"/>
      <c r="K724" s="76"/>
      <c r="L724" s="76"/>
      <c r="M724" s="76"/>
      <c r="N724" s="76"/>
      <c r="O724" s="76"/>
      <c r="P724" s="76"/>
      <c r="Q724" s="76"/>
      <c r="R724" s="76"/>
      <c r="S724" s="76"/>
      <c r="T724" s="76"/>
      <c r="U724" s="76"/>
      <c r="V724" s="76"/>
      <c r="W724" s="76"/>
      <c r="X724" s="76"/>
      <c r="Y724" s="76"/>
      <c r="Z724" s="76"/>
    </row>
    <row r="725" spans="1:26" ht="14.25" customHeight="1" x14ac:dyDescent="0.3">
      <c r="A725" s="76"/>
      <c r="B725" s="76"/>
      <c r="C725" s="76"/>
      <c r="D725" s="76"/>
      <c r="E725" s="76"/>
      <c r="F725" s="76"/>
      <c r="G725" s="76"/>
      <c r="H725" s="76"/>
      <c r="I725" s="76"/>
      <c r="J725" s="76"/>
      <c r="K725" s="76"/>
      <c r="L725" s="76"/>
      <c r="M725" s="76"/>
      <c r="N725" s="76"/>
      <c r="O725" s="76"/>
      <c r="P725" s="76"/>
      <c r="Q725" s="76"/>
      <c r="R725" s="76"/>
      <c r="S725" s="76"/>
      <c r="T725" s="76"/>
      <c r="U725" s="76"/>
      <c r="V725" s="76"/>
      <c r="W725" s="76"/>
      <c r="X725" s="76"/>
      <c r="Y725" s="76"/>
      <c r="Z725" s="76"/>
    </row>
    <row r="726" spans="1:26" ht="14.25" customHeight="1" x14ac:dyDescent="0.3">
      <c r="A726" s="76"/>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1:26" ht="14.25" customHeight="1" x14ac:dyDescent="0.3">
      <c r="A727" s="76"/>
      <c r="B727" s="76"/>
      <c r="C727" s="76"/>
      <c r="D727" s="76"/>
      <c r="E727" s="76"/>
      <c r="F727" s="76"/>
      <c r="G727" s="76"/>
      <c r="H727" s="76"/>
      <c r="I727" s="76"/>
      <c r="J727" s="76"/>
      <c r="K727" s="76"/>
      <c r="L727" s="76"/>
      <c r="M727" s="76"/>
      <c r="N727" s="76"/>
      <c r="O727" s="76"/>
      <c r="P727" s="76"/>
      <c r="Q727" s="76"/>
      <c r="R727" s="76"/>
      <c r="S727" s="76"/>
      <c r="T727" s="76"/>
      <c r="U727" s="76"/>
      <c r="V727" s="76"/>
      <c r="W727" s="76"/>
      <c r="X727" s="76"/>
      <c r="Y727" s="76"/>
      <c r="Z727" s="76"/>
    </row>
    <row r="728" spans="1:26" ht="14.25" customHeight="1" x14ac:dyDescent="0.3">
      <c r="A728" s="76"/>
      <c r="B728" s="76"/>
      <c r="C728" s="76"/>
      <c r="D728" s="76"/>
      <c r="E728" s="76"/>
      <c r="F728" s="76"/>
      <c r="G728" s="76"/>
      <c r="H728" s="76"/>
      <c r="I728" s="76"/>
      <c r="J728" s="76"/>
      <c r="K728" s="76"/>
      <c r="L728" s="76"/>
      <c r="M728" s="76"/>
      <c r="N728" s="76"/>
      <c r="O728" s="76"/>
      <c r="P728" s="76"/>
      <c r="Q728" s="76"/>
      <c r="R728" s="76"/>
      <c r="S728" s="76"/>
      <c r="T728" s="76"/>
      <c r="U728" s="76"/>
      <c r="V728" s="76"/>
      <c r="W728" s="76"/>
      <c r="X728" s="76"/>
      <c r="Y728" s="76"/>
      <c r="Z728" s="76"/>
    </row>
    <row r="729" spans="1:26" ht="14.25" customHeight="1" x14ac:dyDescent="0.3">
      <c r="A729" s="76"/>
      <c r="B729" s="76"/>
      <c r="C729" s="76"/>
      <c r="D729" s="76"/>
      <c r="E729" s="76"/>
      <c r="F729" s="76"/>
      <c r="G729" s="76"/>
      <c r="H729" s="76"/>
      <c r="I729" s="76"/>
      <c r="J729" s="76"/>
      <c r="K729" s="76"/>
      <c r="L729" s="76"/>
      <c r="M729" s="76"/>
      <c r="N729" s="76"/>
      <c r="O729" s="76"/>
      <c r="P729" s="76"/>
      <c r="Q729" s="76"/>
      <c r="R729" s="76"/>
      <c r="S729" s="76"/>
      <c r="T729" s="76"/>
      <c r="U729" s="76"/>
      <c r="V729" s="76"/>
      <c r="W729" s="76"/>
      <c r="X729" s="76"/>
      <c r="Y729" s="76"/>
      <c r="Z729" s="76"/>
    </row>
    <row r="730" spans="1:26" ht="14.25" customHeight="1" x14ac:dyDescent="0.3">
      <c r="A730" s="76"/>
      <c r="B730" s="76"/>
      <c r="C730" s="76"/>
      <c r="D730" s="76"/>
      <c r="E730" s="76"/>
      <c r="F730" s="76"/>
      <c r="G730" s="76"/>
      <c r="H730" s="76"/>
      <c r="I730" s="76"/>
      <c r="J730" s="76"/>
      <c r="K730" s="76"/>
      <c r="L730" s="76"/>
      <c r="M730" s="76"/>
      <c r="N730" s="76"/>
      <c r="O730" s="76"/>
      <c r="P730" s="76"/>
      <c r="Q730" s="76"/>
      <c r="R730" s="76"/>
      <c r="S730" s="76"/>
      <c r="T730" s="76"/>
      <c r="U730" s="76"/>
      <c r="V730" s="76"/>
      <c r="W730" s="76"/>
      <c r="X730" s="76"/>
      <c r="Y730" s="76"/>
      <c r="Z730" s="76"/>
    </row>
    <row r="731" spans="1:26" ht="14.25" customHeight="1" x14ac:dyDescent="0.3">
      <c r="A731" s="76"/>
      <c r="B731" s="76"/>
      <c r="C731" s="76"/>
      <c r="D731" s="76"/>
      <c r="E731" s="76"/>
      <c r="F731" s="76"/>
      <c r="G731" s="76"/>
      <c r="H731" s="76"/>
      <c r="I731" s="76"/>
      <c r="J731" s="76"/>
      <c r="K731" s="76"/>
      <c r="L731" s="76"/>
      <c r="M731" s="76"/>
      <c r="N731" s="76"/>
      <c r="O731" s="76"/>
      <c r="P731" s="76"/>
      <c r="Q731" s="76"/>
      <c r="R731" s="76"/>
      <c r="S731" s="76"/>
      <c r="T731" s="76"/>
      <c r="U731" s="76"/>
      <c r="V731" s="76"/>
      <c r="W731" s="76"/>
      <c r="X731" s="76"/>
      <c r="Y731" s="76"/>
      <c r="Z731" s="76"/>
    </row>
    <row r="732" spans="1:26" ht="14.25" customHeight="1" x14ac:dyDescent="0.3">
      <c r="A732" s="76"/>
      <c r="B732" s="76"/>
      <c r="C732" s="76"/>
      <c r="D732" s="76"/>
      <c r="E732" s="76"/>
      <c r="F732" s="76"/>
      <c r="G732" s="76"/>
      <c r="H732" s="76"/>
      <c r="I732" s="76"/>
      <c r="J732" s="76"/>
      <c r="K732" s="76"/>
      <c r="L732" s="76"/>
      <c r="M732" s="76"/>
      <c r="N732" s="76"/>
      <c r="O732" s="76"/>
      <c r="P732" s="76"/>
      <c r="Q732" s="76"/>
      <c r="R732" s="76"/>
      <c r="S732" s="76"/>
      <c r="T732" s="76"/>
      <c r="U732" s="76"/>
      <c r="V732" s="76"/>
      <c r="W732" s="76"/>
      <c r="X732" s="76"/>
      <c r="Y732" s="76"/>
      <c r="Z732" s="76"/>
    </row>
    <row r="733" spans="1:26" ht="14.25" customHeight="1" x14ac:dyDescent="0.3">
      <c r="A733" s="76"/>
      <c r="B733" s="76"/>
      <c r="C733" s="76"/>
      <c r="D733" s="76"/>
      <c r="E733" s="76"/>
      <c r="F733" s="76"/>
      <c r="G733" s="76"/>
      <c r="H733" s="76"/>
      <c r="I733" s="76"/>
      <c r="J733" s="76"/>
      <c r="K733" s="76"/>
      <c r="L733" s="76"/>
      <c r="M733" s="76"/>
      <c r="N733" s="76"/>
      <c r="O733" s="76"/>
      <c r="P733" s="76"/>
      <c r="Q733" s="76"/>
      <c r="R733" s="76"/>
      <c r="S733" s="76"/>
      <c r="T733" s="76"/>
      <c r="U733" s="76"/>
      <c r="V733" s="76"/>
      <c r="W733" s="76"/>
      <c r="X733" s="76"/>
      <c r="Y733" s="76"/>
      <c r="Z733" s="76"/>
    </row>
    <row r="734" spans="1:26" ht="14.25" customHeight="1" x14ac:dyDescent="0.3">
      <c r="A734" s="76"/>
      <c r="B734" s="76"/>
      <c r="C734" s="76"/>
      <c r="D734" s="76"/>
      <c r="E734" s="76"/>
      <c r="F734" s="76"/>
      <c r="G734" s="76"/>
      <c r="H734" s="76"/>
      <c r="I734" s="76"/>
      <c r="J734" s="76"/>
      <c r="K734" s="76"/>
      <c r="L734" s="76"/>
      <c r="M734" s="76"/>
      <c r="N734" s="76"/>
      <c r="O734" s="76"/>
      <c r="P734" s="76"/>
      <c r="Q734" s="76"/>
      <c r="R734" s="76"/>
      <c r="S734" s="76"/>
      <c r="T734" s="76"/>
      <c r="U734" s="76"/>
      <c r="V734" s="76"/>
      <c r="W734" s="76"/>
      <c r="X734" s="76"/>
      <c r="Y734" s="76"/>
      <c r="Z734" s="76"/>
    </row>
    <row r="735" spans="1:26" ht="14.25" customHeight="1" x14ac:dyDescent="0.3">
      <c r="A735" s="76"/>
      <c r="B735" s="76"/>
      <c r="C735" s="76"/>
      <c r="D735" s="76"/>
      <c r="E735" s="76"/>
      <c r="F735" s="76"/>
      <c r="G735" s="76"/>
      <c r="H735" s="76"/>
      <c r="I735" s="76"/>
      <c r="J735" s="76"/>
      <c r="K735" s="76"/>
      <c r="L735" s="76"/>
      <c r="M735" s="76"/>
      <c r="N735" s="76"/>
      <c r="O735" s="76"/>
      <c r="P735" s="76"/>
      <c r="Q735" s="76"/>
      <c r="R735" s="76"/>
      <c r="S735" s="76"/>
      <c r="T735" s="76"/>
      <c r="U735" s="76"/>
      <c r="V735" s="76"/>
      <c r="W735" s="76"/>
      <c r="X735" s="76"/>
      <c r="Y735" s="76"/>
      <c r="Z735" s="76"/>
    </row>
    <row r="736" spans="1:26" ht="14.25" customHeight="1" x14ac:dyDescent="0.3">
      <c r="A736" s="76"/>
      <c r="B736" s="76"/>
      <c r="C736" s="76"/>
      <c r="D736" s="76"/>
      <c r="E736" s="76"/>
      <c r="F736" s="76"/>
      <c r="G736" s="76"/>
      <c r="H736" s="76"/>
      <c r="I736" s="76"/>
      <c r="J736" s="76"/>
      <c r="K736" s="76"/>
      <c r="L736" s="76"/>
      <c r="M736" s="76"/>
      <c r="N736" s="76"/>
      <c r="O736" s="76"/>
      <c r="P736" s="76"/>
      <c r="Q736" s="76"/>
      <c r="R736" s="76"/>
      <c r="S736" s="76"/>
      <c r="T736" s="76"/>
      <c r="U736" s="76"/>
      <c r="V736" s="76"/>
      <c r="W736" s="76"/>
      <c r="X736" s="76"/>
      <c r="Y736" s="76"/>
      <c r="Z736" s="76"/>
    </row>
    <row r="737" spans="1:26" ht="14.25" customHeight="1" x14ac:dyDescent="0.3">
      <c r="A737" s="76"/>
      <c r="B737" s="76"/>
      <c r="C737" s="76"/>
      <c r="D737" s="76"/>
      <c r="E737" s="76"/>
      <c r="F737" s="76"/>
      <c r="G737" s="76"/>
      <c r="H737" s="76"/>
      <c r="I737" s="76"/>
      <c r="J737" s="76"/>
      <c r="K737" s="76"/>
      <c r="L737" s="76"/>
      <c r="M737" s="76"/>
      <c r="N737" s="76"/>
      <c r="O737" s="76"/>
      <c r="P737" s="76"/>
      <c r="Q737" s="76"/>
      <c r="R737" s="76"/>
      <c r="S737" s="76"/>
      <c r="T737" s="76"/>
      <c r="U737" s="76"/>
      <c r="V737" s="76"/>
      <c r="W737" s="76"/>
      <c r="X737" s="76"/>
      <c r="Y737" s="76"/>
      <c r="Z737" s="76"/>
    </row>
    <row r="738" spans="1:26" ht="14.25" customHeight="1" x14ac:dyDescent="0.3">
      <c r="A738" s="76"/>
      <c r="B738" s="76"/>
      <c r="C738" s="76"/>
      <c r="D738" s="76"/>
      <c r="E738" s="76"/>
      <c r="F738" s="76"/>
      <c r="G738" s="76"/>
      <c r="H738" s="76"/>
      <c r="I738" s="76"/>
      <c r="J738" s="76"/>
      <c r="K738" s="76"/>
      <c r="L738" s="76"/>
      <c r="M738" s="76"/>
      <c r="N738" s="76"/>
      <c r="O738" s="76"/>
      <c r="P738" s="76"/>
      <c r="Q738" s="76"/>
      <c r="R738" s="76"/>
      <c r="S738" s="76"/>
      <c r="T738" s="76"/>
      <c r="U738" s="76"/>
      <c r="V738" s="76"/>
      <c r="W738" s="76"/>
      <c r="X738" s="76"/>
      <c r="Y738" s="76"/>
      <c r="Z738" s="76"/>
    </row>
    <row r="739" spans="1:26" ht="14.25" customHeight="1" x14ac:dyDescent="0.3">
      <c r="A739" s="76"/>
      <c r="B739" s="76"/>
      <c r="C739" s="76"/>
      <c r="D739" s="76"/>
      <c r="E739" s="76"/>
      <c r="F739" s="76"/>
      <c r="G739" s="76"/>
      <c r="H739" s="76"/>
      <c r="I739" s="76"/>
      <c r="J739" s="76"/>
      <c r="K739" s="76"/>
      <c r="L739" s="76"/>
      <c r="M739" s="76"/>
      <c r="N739" s="76"/>
      <c r="O739" s="76"/>
      <c r="P739" s="76"/>
      <c r="Q739" s="76"/>
      <c r="R739" s="76"/>
      <c r="S739" s="76"/>
      <c r="T739" s="76"/>
      <c r="U739" s="76"/>
      <c r="V739" s="76"/>
      <c r="W739" s="76"/>
      <c r="X739" s="76"/>
      <c r="Y739" s="76"/>
      <c r="Z739" s="76"/>
    </row>
    <row r="740" spans="1:26" ht="14.25" customHeight="1" x14ac:dyDescent="0.3">
      <c r="A740" s="76"/>
      <c r="B740" s="76"/>
      <c r="C740" s="76"/>
      <c r="D740" s="76"/>
      <c r="E740" s="76"/>
      <c r="F740" s="76"/>
      <c r="G740" s="76"/>
      <c r="H740" s="76"/>
      <c r="I740" s="76"/>
      <c r="J740" s="76"/>
      <c r="K740" s="76"/>
      <c r="L740" s="76"/>
      <c r="M740" s="76"/>
      <c r="N740" s="76"/>
      <c r="O740" s="76"/>
      <c r="P740" s="76"/>
      <c r="Q740" s="76"/>
      <c r="R740" s="76"/>
      <c r="S740" s="76"/>
      <c r="T740" s="76"/>
      <c r="U740" s="76"/>
      <c r="V740" s="76"/>
      <c r="W740" s="76"/>
      <c r="X740" s="76"/>
      <c r="Y740" s="76"/>
      <c r="Z740" s="76"/>
    </row>
    <row r="741" spans="1:26" ht="14.25" customHeight="1" x14ac:dyDescent="0.3">
      <c r="A741" s="76"/>
      <c r="B741" s="76"/>
      <c r="C741" s="76"/>
      <c r="D741" s="76"/>
      <c r="E741" s="76"/>
      <c r="F741" s="76"/>
      <c r="G741" s="76"/>
      <c r="H741" s="76"/>
      <c r="I741" s="76"/>
      <c r="J741" s="76"/>
      <c r="K741" s="76"/>
      <c r="L741" s="76"/>
      <c r="M741" s="76"/>
      <c r="N741" s="76"/>
      <c r="O741" s="76"/>
      <c r="P741" s="76"/>
      <c r="Q741" s="76"/>
      <c r="R741" s="76"/>
      <c r="S741" s="76"/>
      <c r="T741" s="76"/>
      <c r="U741" s="76"/>
      <c r="V741" s="76"/>
      <c r="W741" s="76"/>
      <c r="X741" s="76"/>
      <c r="Y741" s="76"/>
      <c r="Z741" s="76"/>
    </row>
    <row r="742" spans="1:26" ht="14.25" customHeight="1" x14ac:dyDescent="0.3">
      <c r="A742" s="76"/>
      <c r="B742" s="76"/>
      <c r="C742" s="76"/>
      <c r="D742" s="76"/>
      <c r="E742" s="76"/>
      <c r="F742" s="76"/>
      <c r="G742" s="76"/>
      <c r="H742" s="76"/>
      <c r="I742" s="76"/>
      <c r="J742" s="76"/>
      <c r="K742" s="76"/>
      <c r="L742" s="76"/>
      <c r="M742" s="76"/>
      <c r="N742" s="76"/>
      <c r="O742" s="76"/>
      <c r="P742" s="76"/>
      <c r="Q742" s="76"/>
      <c r="R742" s="76"/>
      <c r="S742" s="76"/>
      <c r="T742" s="76"/>
      <c r="U742" s="76"/>
      <c r="V742" s="76"/>
      <c r="W742" s="76"/>
      <c r="X742" s="76"/>
      <c r="Y742" s="76"/>
      <c r="Z742" s="76"/>
    </row>
    <row r="743" spans="1:26" ht="14.25" customHeight="1" x14ac:dyDescent="0.3">
      <c r="A743" s="76"/>
      <c r="B743" s="76"/>
      <c r="C743" s="76"/>
      <c r="D743" s="76"/>
      <c r="E743" s="76"/>
      <c r="F743" s="76"/>
      <c r="G743" s="76"/>
      <c r="H743" s="76"/>
      <c r="I743" s="76"/>
      <c r="J743" s="76"/>
      <c r="K743" s="76"/>
      <c r="L743" s="76"/>
      <c r="M743" s="76"/>
      <c r="N743" s="76"/>
      <c r="O743" s="76"/>
      <c r="P743" s="76"/>
      <c r="Q743" s="76"/>
      <c r="R743" s="76"/>
      <c r="S743" s="76"/>
      <c r="T743" s="76"/>
      <c r="U743" s="76"/>
      <c r="V743" s="76"/>
      <c r="W743" s="76"/>
      <c r="X743" s="76"/>
      <c r="Y743" s="76"/>
      <c r="Z743" s="76"/>
    </row>
    <row r="744" spans="1:26" ht="14.25" customHeight="1" x14ac:dyDescent="0.3">
      <c r="A744" s="76"/>
      <c r="B744" s="76"/>
      <c r="C744" s="76"/>
      <c r="D744" s="76"/>
      <c r="E744" s="76"/>
      <c r="F744" s="76"/>
      <c r="G744" s="76"/>
      <c r="H744" s="76"/>
      <c r="I744" s="76"/>
      <c r="J744" s="76"/>
      <c r="K744" s="76"/>
      <c r="L744" s="76"/>
      <c r="M744" s="76"/>
      <c r="N744" s="76"/>
      <c r="O744" s="76"/>
      <c r="P744" s="76"/>
      <c r="Q744" s="76"/>
      <c r="R744" s="76"/>
      <c r="S744" s="76"/>
      <c r="T744" s="76"/>
      <c r="U744" s="76"/>
      <c r="V744" s="76"/>
      <c r="W744" s="76"/>
      <c r="X744" s="76"/>
      <c r="Y744" s="76"/>
      <c r="Z744" s="76"/>
    </row>
    <row r="745" spans="1:26" ht="14.25" customHeight="1" x14ac:dyDescent="0.3">
      <c r="A745" s="76"/>
      <c r="B745" s="76"/>
      <c r="C745" s="76"/>
      <c r="D745" s="76"/>
      <c r="E745" s="76"/>
      <c r="F745" s="76"/>
      <c r="G745" s="76"/>
      <c r="H745" s="76"/>
      <c r="I745" s="76"/>
      <c r="J745" s="76"/>
      <c r="K745" s="76"/>
      <c r="L745" s="76"/>
      <c r="M745" s="76"/>
      <c r="N745" s="76"/>
      <c r="O745" s="76"/>
      <c r="P745" s="76"/>
      <c r="Q745" s="76"/>
      <c r="R745" s="76"/>
      <c r="S745" s="76"/>
      <c r="T745" s="76"/>
      <c r="U745" s="76"/>
      <c r="V745" s="76"/>
      <c r="W745" s="76"/>
      <c r="X745" s="76"/>
      <c r="Y745" s="76"/>
      <c r="Z745" s="76"/>
    </row>
    <row r="746" spans="1:26" ht="14.25" customHeight="1" x14ac:dyDescent="0.3">
      <c r="A746" s="76"/>
      <c r="B746" s="76"/>
      <c r="C746" s="76"/>
      <c r="D746" s="76"/>
      <c r="E746" s="76"/>
      <c r="F746" s="76"/>
      <c r="G746" s="76"/>
      <c r="H746" s="76"/>
      <c r="I746" s="76"/>
      <c r="J746" s="76"/>
      <c r="K746" s="76"/>
      <c r="L746" s="76"/>
      <c r="M746" s="76"/>
      <c r="N746" s="76"/>
      <c r="O746" s="76"/>
      <c r="P746" s="76"/>
      <c r="Q746" s="76"/>
      <c r="R746" s="76"/>
      <c r="S746" s="76"/>
      <c r="T746" s="76"/>
      <c r="U746" s="76"/>
      <c r="V746" s="76"/>
      <c r="W746" s="76"/>
      <c r="X746" s="76"/>
      <c r="Y746" s="76"/>
      <c r="Z746" s="76"/>
    </row>
    <row r="747" spans="1:26" ht="14.25" customHeight="1" x14ac:dyDescent="0.3">
      <c r="A747" s="76"/>
      <c r="B747" s="76"/>
      <c r="C747" s="76"/>
      <c r="D747" s="76"/>
      <c r="E747" s="76"/>
      <c r="F747" s="76"/>
      <c r="G747" s="76"/>
      <c r="H747" s="76"/>
      <c r="I747" s="76"/>
      <c r="J747" s="76"/>
      <c r="K747" s="76"/>
      <c r="L747" s="76"/>
      <c r="M747" s="76"/>
      <c r="N747" s="76"/>
      <c r="O747" s="76"/>
      <c r="P747" s="76"/>
      <c r="Q747" s="76"/>
      <c r="R747" s="76"/>
      <c r="S747" s="76"/>
      <c r="T747" s="76"/>
      <c r="U747" s="76"/>
      <c r="V747" s="76"/>
      <c r="W747" s="76"/>
      <c r="X747" s="76"/>
      <c r="Y747" s="76"/>
      <c r="Z747" s="76"/>
    </row>
    <row r="748" spans="1:26" ht="14.25" customHeight="1" x14ac:dyDescent="0.3">
      <c r="A748" s="76"/>
      <c r="B748" s="76"/>
      <c r="C748" s="76"/>
      <c r="D748" s="76"/>
      <c r="E748" s="76"/>
      <c r="F748" s="76"/>
      <c r="G748" s="76"/>
      <c r="H748" s="76"/>
      <c r="I748" s="76"/>
      <c r="J748" s="76"/>
      <c r="K748" s="76"/>
      <c r="L748" s="76"/>
      <c r="M748" s="76"/>
      <c r="N748" s="76"/>
      <c r="O748" s="76"/>
      <c r="P748" s="76"/>
      <c r="Q748" s="76"/>
      <c r="R748" s="76"/>
      <c r="S748" s="76"/>
      <c r="T748" s="76"/>
      <c r="U748" s="76"/>
      <c r="V748" s="76"/>
      <c r="W748" s="76"/>
      <c r="X748" s="76"/>
      <c r="Y748" s="76"/>
      <c r="Z748" s="76"/>
    </row>
    <row r="749" spans="1:26" ht="14.25" customHeight="1" x14ac:dyDescent="0.3">
      <c r="A749" s="76"/>
      <c r="B749" s="76"/>
      <c r="C749" s="76"/>
      <c r="D749" s="76"/>
      <c r="E749" s="76"/>
      <c r="F749" s="76"/>
      <c r="G749" s="76"/>
      <c r="H749" s="76"/>
      <c r="I749" s="76"/>
      <c r="J749" s="76"/>
      <c r="K749" s="76"/>
      <c r="L749" s="76"/>
      <c r="M749" s="76"/>
      <c r="N749" s="76"/>
      <c r="O749" s="76"/>
      <c r="P749" s="76"/>
      <c r="Q749" s="76"/>
      <c r="R749" s="76"/>
      <c r="S749" s="76"/>
      <c r="T749" s="76"/>
      <c r="U749" s="76"/>
      <c r="V749" s="76"/>
      <c r="W749" s="76"/>
      <c r="X749" s="76"/>
      <c r="Y749" s="76"/>
      <c r="Z749" s="76"/>
    </row>
    <row r="750" spans="1:26" ht="14.25" customHeight="1" x14ac:dyDescent="0.3">
      <c r="A750" s="76"/>
      <c r="B750" s="76"/>
      <c r="C750" s="76"/>
      <c r="D750" s="76"/>
      <c r="E750" s="76"/>
      <c r="F750" s="76"/>
      <c r="G750" s="76"/>
      <c r="H750" s="76"/>
      <c r="I750" s="76"/>
      <c r="J750" s="76"/>
      <c r="K750" s="76"/>
      <c r="L750" s="76"/>
      <c r="M750" s="76"/>
      <c r="N750" s="76"/>
      <c r="O750" s="76"/>
      <c r="P750" s="76"/>
      <c r="Q750" s="76"/>
      <c r="R750" s="76"/>
      <c r="S750" s="76"/>
      <c r="T750" s="76"/>
      <c r="U750" s="76"/>
      <c r="V750" s="76"/>
      <c r="W750" s="76"/>
      <c r="X750" s="76"/>
      <c r="Y750" s="76"/>
      <c r="Z750" s="76"/>
    </row>
    <row r="751" spans="1:26" ht="14.25" customHeight="1" x14ac:dyDescent="0.3">
      <c r="A751" s="76"/>
      <c r="B751" s="76"/>
      <c r="C751" s="76"/>
      <c r="D751" s="76"/>
      <c r="E751" s="76"/>
      <c r="F751" s="76"/>
      <c r="G751" s="76"/>
      <c r="H751" s="76"/>
      <c r="I751" s="76"/>
      <c r="J751" s="76"/>
      <c r="K751" s="76"/>
      <c r="L751" s="76"/>
      <c r="M751" s="76"/>
      <c r="N751" s="76"/>
      <c r="O751" s="76"/>
      <c r="P751" s="76"/>
      <c r="Q751" s="76"/>
      <c r="R751" s="76"/>
      <c r="S751" s="76"/>
      <c r="T751" s="76"/>
      <c r="U751" s="76"/>
      <c r="V751" s="76"/>
      <c r="W751" s="76"/>
      <c r="X751" s="76"/>
      <c r="Y751" s="76"/>
      <c r="Z751" s="76"/>
    </row>
    <row r="752" spans="1:26" ht="14.25" customHeight="1" x14ac:dyDescent="0.3">
      <c r="A752" s="76"/>
      <c r="B752" s="76"/>
      <c r="C752" s="76"/>
      <c r="D752" s="76"/>
      <c r="E752" s="76"/>
      <c r="F752" s="76"/>
      <c r="G752" s="76"/>
      <c r="H752" s="76"/>
      <c r="I752" s="76"/>
      <c r="J752" s="76"/>
      <c r="K752" s="76"/>
      <c r="L752" s="76"/>
      <c r="M752" s="76"/>
      <c r="N752" s="76"/>
      <c r="O752" s="76"/>
      <c r="P752" s="76"/>
      <c r="Q752" s="76"/>
      <c r="R752" s="76"/>
      <c r="S752" s="76"/>
      <c r="T752" s="76"/>
      <c r="U752" s="76"/>
      <c r="V752" s="76"/>
      <c r="W752" s="76"/>
      <c r="X752" s="76"/>
      <c r="Y752" s="76"/>
      <c r="Z752" s="76"/>
    </row>
    <row r="753" spans="1:26" ht="14.25" customHeight="1" x14ac:dyDescent="0.3">
      <c r="A753" s="76"/>
      <c r="B753" s="76"/>
      <c r="C753" s="76"/>
      <c r="D753" s="76"/>
      <c r="E753" s="76"/>
      <c r="F753" s="76"/>
      <c r="G753" s="76"/>
      <c r="H753" s="76"/>
      <c r="I753" s="76"/>
      <c r="J753" s="76"/>
      <c r="K753" s="76"/>
      <c r="L753" s="76"/>
      <c r="M753" s="76"/>
      <c r="N753" s="76"/>
      <c r="O753" s="76"/>
      <c r="P753" s="76"/>
      <c r="Q753" s="76"/>
      <c r="R753" s="76"/>
      <c r="S753" s="76"/>
      <c r="T753" s="76"/>
      <c r="U753" s="76"/>
      <c r="V753" s="76"/>
      <c r="W753" s="76"/>
      <c r="X753" s="76"/>
      <c r="Y753" s="76"/>
      <c r="Z753" s="76"/>
    </row>
    <row r="754" spans="1:26" ht="14.25" customHeight="1" x14ac:dyDescent="0.3">
      <c r="A754" s="76"/>
      <c r="B754" s="76"/>
      <c r="C754" s="76"/>
      <c r="D754" s="76"/>
      <c r="E754" s="76"/>
      <c r="F754" s="76"/>
      <c r="G754" s="76"/>
      <c r="H754" s="76"/>
      <c r="I754" s="76"/>
      <c r="J754" s="76"/>
      <c r="K754" s="76"/>
      <c r="L754" s="76"/>
      <c r="M754" s="76"/>
      <c r="N754" s="76"/>
      <c r="O754" s="76"/>
      <c r="P754" s="76"/>
      <c r="Q754" s="76"/>
      <c r="R754" s="76"/>
      <c r="S754" s="76"/>
      <c r="T754" s="76"/>
      <c r="U754" s="76"/>
      <c r="V754" s="76"/>
      <c r="W754" s="76"/>
      <c r="X754" s="76"/>
      <c r="Y754" s="76"/>
      <c r="Z754" s="76"/>
    </row>
    <row r="755" spans="1:26" ht="14.25" customHeight="1" x14ac:dyDescent="0.3">
      <c r="A755" s="76"/>
      <c r="B755" s="76"/>
      <c r="C755" s="76"/>
      <c r="D755" s="76"/>
      <c r="E755" s="76"/>
      <c r="F755" s="76"/>
      <c r="G755" s="76"/>
      <c r="H755" s="76"/>
      <c r="I755" s="76"/>
      <c r="J755" s="76"/>
      <c r="K755" s="76"/>
      <c r="L755" s="76"/>
      <c r="M755" s="76"/>
      <c r="N755" s="76"/>
      <c r="O755" s="76"/>
      <c r="P755" s="76"/>
      <c r="Q755" s="76"/>
      <c r="R755" s="76"/>
      <c r="S755" s="76"/>
      <c r="T755" s="76"/>
      <c r="U755" s="76"/>
      <c r="V755" s="76"/>
      <c r="W755" s="76"/>
      <c r="X755" s="76"/>
      <c r="Y755" s="76"/>
      <c r="Z755" s="76"/>
    </row>
    <row r="756" spans="1:26" ht="14.25" customHeight="1" x14ac:dyDescent="0.3">
      <c r="A756" s="76"/>
      <c r="B756" s="76"/>
      <c r="C756" s="76"/>
      <c r="D756" s="76"/>
      <c r="E756" s="76"/>
      <c r="F756" s="76"/>
      <c r="G756" s="76"/>
      <c r="H756" s="76"/>
      <c r="I756" s="76"/>
      <c r="J756" s="76"/>
      <c r="K756" s="76"/>
      <c r="L756" s="76"/>
      <c r="M756" s="76"/>
      <c r="N756" s="76"/>
      <c r="O756" s="76"/>
      <c r="P756" s="76"/>
      <c r="Q756" s="76"/>
      <c r="R756" s="76"/>
      <c r="S756" s="76"/>
      <c r="T756" s="76"/>
      <c r="U756" s="76"/>
      <c r="V756" s="76"/>
      <c r="W756" s="76"/>
      <c r="X756" s="76"/>
      <c r="Y756" s="76"/>
      <c r="Z756" s="76"/>
    </row>
    <row r="757" spans="1:26" ht="14.25" customHeight="1" x14ac:dyDescent="0.3">
      <c r="A757" s="76"/>
      <c r="B757" s="76"/>
      <c r="C757" s="76"/>
      <c r="D757" s="76"/>
      <c r="E757" s="76"/>
      <c r="F757" s="76"/>
      <c r="G757" s="76"/>
      <c r="H757" s="76"/>
      <c r="I757" s="76"/>
      <c r="J757" s="76"/>
      <c r="K757" s="76"/>
      <c r="L757" s="76"/>
      <c r="M757" s="76"/>
      <c r="N757" s="76"/>
      <c r="O757" s="76"/>
      <c r="P757" s="76"/>
      <c r="Q757" s="76"/>
      <c r="R757" s="76"/>
      <c r="S757" s="76"/>
      <c r="T757" s="76"/>
      <c r="U757" s="76"/>
      <c r="V757" s="76"/>
      <c r="W757" s="76"/>
      <c r="X757" s="76"/>
      <c r="Y757" s="76"/>
      <c r="Z757" s="76"/>
    </row>
    <row r="758" spans="1:26" ht="14.25" customHeight="1" x14ac:dyDescent="0.3">
      <c r="A758" s="76"/>
      <c r="B758" s="76"/>
      <c r="C758" s="76"/>
      <c r="D758" s="76"/>
      <c r="E758" s="76"/>
      <c r="F758" s="76"/>
      <c r="G758" s="76"/>
      <c r="H758" s="76"/>
      <c r="I758" s="76"/>
      <c r="J758" s="76"/>
      <c r="K758" s="76"/>
      <c r="L758" s="76"/>
      <c r="M758" s="76"/>
      <c r="N758" s="76"/>
      <c r="O758" s="76"/>
      <c r="P758" s="76"/>
      <c r="Q758" s="76"/>
      <c r="R758" s="76"/>
      <c r="S758" s="76"/>
      <c r="T758" s="76"/>
      <c r="U758" s="76"/>
      <c r="V758" s="76"/>
      <c r="W758" s="76"/>
      <c r="X758" s="76"/>
      <c r="Y758" s="76"/>
      <c r="Z758" s="76"/>
    </row>
    <row r="759" spans="1:26" ht="14.25" customHeight="1" x14ac:dyDescent="0.3">
      <c r="A759" s="76"/>
      <c r="B759" s="76"/>
      <c r="C759" s="76"/>
      <c r="D759" s="76"/>
      <c r="E759" s="76"/>
      <c r="F759" s="76"/>
      <c r="G759" s="76"/>
      <c r="H759" s="76"/>
      <c r="I759" s="76"/>
      <c r="J759" s="76"/>
      <c r="K759" s="76"/>
      <c r="L759" s="76"/>
      <c r="M759" s="76"/>
      <c r="N759" s="76"/>
      <c r="O759" s="76"/>
      <c r="P759" s="76"/>
      <c r="Q759" s="76"/>
      <c r="R759" s="76"/>
      <c r="S759" s="76"/>
      <c r="T759" s="76"/>
      <c r="U759" s="76"/>
      <c r="V759" s="76"/>
      <c r="W759" s="76"/>
      <c r="X759" s="76"/>
      <c r="Y759" s="76"/>
      <c r="Z759" s="76"/>
    </row>
    <row r="760" spans="1:26" ht="14.25" customHeight="1" x14ac:dyDescent="0.3">
      <c r="A760" s="76"/>
      <c r="B760" s="76"/>
      <c r="C760" s="76"/>
      <c r="D760" s="76"/>
      <c r="E760" s="76"/>
      <c r="F760" s="76"/>
      <c r="G760" s="76"/>
      <c r="H760" s="76"/>
      <c r="I760" s="76"/>
      <c r="J760" s="76"/>
      <c r="K760" s="76"/>
      <c r="L760" s="76"/>
      <c r="M760" s="76"/>
      <c r="N760" s="76"/>
      <c r="O760" s="76"/>
      <c r="P760" s="76"/>
      <c r="Q760" s="76"/>
      <c r="R760" s="76"/>
      <c r="S760" s="76"/>
      <c r="T760" s="76"/>
      <c r="U760" s="76"/>
      <c r="V760" s="76"/>
      <c r="W760" s="76"/>
      <c r="X760" s="76"/>
      <c r="Y760" s="76"/>
      <c r="Z760" s="76"/>
    </row>
    <row r="761" spans="1:26" ht="14.25" customHeight="1" x14ac:dyDescent="0.3">
      <c r="A761" s="76"/>
      <c r="B761" s="76"/>
      <c r="C761" s="76"/>
      <c r="D761" s="76"/>
      <c r="E761" s="76"/>
      <c r="F761" s="76"/>
      <c r="G761" s="76"/>
      <c r="H761" s="76"/>
      <c r="I761" s="76"/>
      <c r="J761" s="76"/>
      <c r="K761" s="76"/>
      <c r="L761" s="76"/>
      <c r="M761" s="76"/>
      <c r="N761" s="76"/>
      <c r="O761" s="76"/>
      <c r="P761" s="76"/>
      <c r="Q761" s="76"/>
      <c r="R761" s="76"/>
      <c r="S761" s="76"/>
      <c r="T761" s="76"/>
      <c r="U761" s="76"/>
      <c r="V761" s="76"/>
      <c r="W761" s="76"/>
      <c r="X761" s="76"/>
      <c r="Y761" s="76"/>
      <c r="Z761" s="76"/>
    </row>
    <row r="762" spans="1:26" ht="14.25" customHeight="1" x14ac:dyDescent="0.3">
      <c r="A762" s="76"/>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1:26" ht="14.25" customHeight="1" x14ac:dyDescent="0.3">
      <c r="A763" s="76"/>
      <c r="B763" s="76"/>
      <c r="C763" s="76"/>
      <c r="D763" s="76"/>
      <c r="E763" s="76"/>
      <c r="F763" s="76"/>
      <c r="G763" s="76"/>
      <c r="H763" s="76"/>
      <c r="I763" s="76"/>
      <c r="J763" s="76"/>
      <c r="K763" s="76"/>
      <c r="L763" s="76"/>
      <c r="M763" s="76"/>
      <c r="N763" s="76"/>
      <c r="O763" s="76"/>
      <c r="P763" s="76"/>
      <c r="Q763" s="76"/>
      <c r="R763" s="76"/>
      <c r="S763" s="76"/>
      <c r="T763" s="76"/>
      <c r="U763" s="76"/>
      <c r="V763" s="76"/>
      <c r="W763" s="76"/>
      <c r="X763" s="76"/>
      <c r="Y763" s="76"/>
      <c r="Z763" s="76"/>
    </row>
    <row r="764" spans="1:26" ht="14.25" customHeight="1" x14ac:dyDescent="0.3">
      <c r="A764" s="76"/>
      <c r="B764" s="76"/>
      <c r="C764" s="76"/>
      <c r="D764" s="76"/>
      <c r="E764" s="76"/>
      <c r="F764" s="76"/>
      <c r="G764" s="76"/>
      <c r="H764" s="76"/>
      <c r="I764" s="76"/>
      <c r="J764" s="76"/>
      <c r="K764" s="76"/>
      <c r="L764" s="76"/>
      <c r="M764" s="76"/>
      <c r="N764" s="76"/>
      <c r="O764" s="76"/>
      <c r="P764" s="76"/>
      <c r="Q764" s="76"/>
      <c r="R764" s="76"/>
      <c r="S764" s="76"/>
      <c r="T764" s="76"/>
      <c r="U764" s="76"/>
      <c r="V764" s="76"/>
      <c r="W764" s="76"/>
      <c r="X764" s="76"/>
      <c r="Y764" s="76"/>
      <c r="Z764" s="76"/>
    </row>
    <row r="765" spans="1:26" ht="14.25" customHeight="1" x14ac:dyDescent="0.3">
      <c r="A765" s="76"/>
      <c r="B765" s="76"/>
      <c r="C765" s="76"/>
      <c r="D765" s="76"/>
      <c r="E765" s="76"/>
      <c r="F765" s="76"/>
      <c r="G765" s="76"/>
      <c r="H765" s="76"/>
      <c r="I765" s="76"/>
      <c r="J765" s="76"/>
      <c r="K765" s="76"/>
      <c r="L765" s="76"/>
      <c r="M765" s="76"/>
      <c r="N765" s="76"/>
      <c r="O765" s="76"/>
      <c r="P765" s="76"/>
      <c r="Q765" s="76"/>
      <c r="R765" s="76"/>
      <c r="S765" s="76"/>
      <c r="T765" s="76"/>
      <c r="U765" s="76"/>
      <c r="V765" s="76"/>
      <c r="W765" s="76"/>
      <c r="X765" s="76"/>
      <c r="Y765" s="76"/>
      <c r="Z765" s="76"/>
    </row>
    <row r="766" spans="1:26" ht="14.25" customHeight="1" x14ac:dyDescent="0.3">
      <c r="A766" s="76"/>
      <c r="B766" s="76"/>
      <c r="C766" s="76"/>
      <c r="D766" s="76"/>
      <c r="E766" s="76"/>
      <c r="F766" s="76"/>
      <c r="G766" s="76"/>
      <c r="H766" s="76"/>
      <c r="I766" s="76"/>
      <c r="J766" s="76"/>
      <c r="K766" s="76"/>
      <c r="L766" s="76"/>
      <c r="M766" s="76"/>
      <c r="N766" s="76"/>
      <c r="O766" s="76"/>
      <c r="P766" s="76"/>
      <c r="Q766" s="76"/>
      <c r="R766" s="76"/>
      <c r="S766" s="76"/>
      <c r="T766" s="76"/>
      <c r="U766" s="76"/>
      <c r="V766" s="76"/>
      <c r="W766" s="76"/>
      <c r="X766" s="76"/>
      <c r="Y766" s="76"/>
      <c r="Z766" s="76"/>
    </row>
    <row r="767" spans="1:26" ht="14.25" customHeight="1" x14ac:dyDescent="0.3">
      <c r="A767" s="76"/>
      <c r="B767" s="76"/>
      <c r="C767" s="76"/>
      <c r="D767" s="76"/>
      <c r="E767" s="76"/>
      <c r="F767" s="76"/>
      <c r="G767" s="76"/>
      <c r="H767" s="76"/>
      <c r="I767" s="76"/>
      <c r="J767" s="76"/>
      <c r="K767" s="76"/>
      <c r="L767" s="76"/>
      <c r="M767" s="76"/>
      <c r="N767" s="76"/>
      <c r="O767" s="76"/>
      <c r="P767" s="76"/>
      <c r="Q767" s="76"/>
      <c r="R767" s="76"/>
      <c r="S767" s="76"/>
      <c r="T767" s="76"/>
      <c r="U767" s="76"/>
      <c r="V767" s="76"/>
      <c r="W767" s="76"/>
      <c r="X767" s="76"/>
      <c r="Y767" s="76"/>
      <c r="Z767" s="76"/>
    </row>
    <row r="768" spans="1:26" ht="14.25" customHeight="1" x14ac:dyDescent="0.3">
      <c r="A768" s="76"/>
      <c r="B768" s="76"/>
      <c r="C768" s="76"/>
      <c r="D768" s="76"/>
      <c r="E768" s="76"/>
      <c r="F768" s="76"/>
      <c r="G768" s="76"/>
      <c r="H768" s="76"/>
      <c r="I768" s="76"/>
      <c r="J768" s="76"/>
      <c r="K768" s="76"/>
      <c r="L768" s="76"/>
      <c r="M768" s="76"/>
      <c r="N768" s="76"/>
      <c r="O768" s="76"/>
      <c r="P768" s="76"/>
      <c r="Q768" s="76"/>
      <c r="R768" s="76"/>
      <c r="S768" s="76"/>
      <c r="T768" s="76"/>
      <c r="U768" s="76"/>
      <c r="V768" s="76"/>
      <c r="W768" s="76"/>
      <c r="X768" s="76"/>
      <c r="Y768" s="76"/>
      <c r="Z768" s="76"/>
    </row>
    <row r="769" spans="1:26" ht="14.25" customHeight="1" x14ac:dyDescent="0.3">
      <c r="A769" s="76"/>
      <c r="B769" s="76"/>
      <c r="C769" s="76"/>
      <c r="D769" s="76"/>
      <c r="E769" s="76"/>
      <c r="F769" s="76"/>
      <c r="G769" s="76"/>
      <c r="H769" s="76"/>
      <c r="I769" s="76"/>
      <c r="J769" s="76"/>
      <c r="K769" s="76"/>
      <c r="L769" s="76"/>
      <c r="M769" s="76"/>
      <c r="N769" s="76"/>
      <c r="O769" s="76"/>
      <c r="P769" s="76"/>
      <c r="Q769" s="76"/>
      <c r="R769" s="76"/>
      <c r="S769" s="76"/>
      <c r="T769" s="76"/>
      <c r="U769" s="76"/>
      <c r="V769" s="76"/>
      <c r="W769" s="76"/>
      <c r="X769" s="76"/>
      <c r="Y769" s="76"/>
      <c r="Z769" s="76"/>
    </row>
    <row r="770" spans="1:26" ht="14.25" customHeight="1" x14ac:dyDescent="0.3">
      <c r="A770" s="76"/>
      <c r="B770" s="76"/>
      <c r="C770" s="76"/>
      <c r="D770" s="76"/>
      <c r="E770" s="76"/>
      <c r="F770" s="76"/>
      <c r="G770" s="76"/>
      <c r="H770" s="76"/>
      <c r="I770" s="76"/>
      <c r="J770" s="76"/>
      <c r="K770" s="76"/>
      <c r="L770" s="76"/>
      <c r="M770" s="76"/>
      <c r="N770" s="76"/>
      <c r="O770" s="76"/>
      <c r="P770" s="76"/>
      <c r="Q770" s="76"/>
      <c r="R770" s="76"/>
      <c r="S770" s="76"/>
      <c r="T770" s="76"/>
      <c r="U770" s="76"/>
      <c r="V770" s="76"/>
      <c r="W770" s="76"/>
      <c r="X770" s="76"/>
      <c r="Y770" s="76"/>
      <c r="Z770" s="76"/>
    </row>
    <row r="771" spans="1:26" ht="14.25" customHeight="1" x14ac:dyDescent="0.3">
      <c r="A771" s="76"/>
      <c r="B771" s="76"/>
      <c r="C771" s="76"/>
      <c r="D771" s="76"/>
      <c r="E771" s="76"/>
      <c r="F771" s="76"/>
      <c r="G771" s="76"/>
      <c r="H771" s="76"/>
      <c r="I771" s="76"/>
      <c r="J771" s="76"/>
      <c r="K771" s="76"/>
      <c r="L771" s="76"/>
      <c r="M771" s="76"/>
      <c r="N771" s="76"/>
      <c r="O771" s="76"/>
      <c r="P771" s="76"/>
      <c r="Q771" s="76"/>
      <c r="R771" s="76"/>
      <c r="S771" s="76"/>
      <c r="T771" s="76"/>
      <c r="U771" s="76"/>
      <c r="V771" s="76"/>
      <c r="W771" s="76"/>
      <c r="X771" s="76"/>
      <c r="Y771" s="76"/>
      <c r="Z771" s="76"/>
    </row>
    <row r="772" spans="1:26" ht="14.25" customHeight="1" x14ac:dyDescent="0.3">
      <c r="A772" s="76"/>
      <c r="B772" s="76"/>
      <c r="C772" s="76"/>
      <c r="D772" s="76"/>
      <c r="E772" s="76"/>
      <c r="F772" s="76"/>
      <c r="G772" s="76"/>
      <c r="H772" s="76"/>
      <c r="I772" s="76"/>
      <c r="J772" s="76"/>
      <c r="K772" s="76"/>
      <c r="L772" s="76"/>
      <c r="M772" s="76"/>
      <c r="N772" s="76"/>
      <c r="O772" s="76"/>
      <c r="P772" s="76"/>
      <c r="Q772" s="76"/>
      <c r="R772" s="76"/>
      <c r="S772" s="76"/>
      <c r="T772" s="76"/>
      <c r="U772" s="76"/>
      <c r="V772" s="76"/>
      <c r="W772" s="76"/>
      <c r="X772" s="76"/>
      <c r="Y772" s="76"/>
      <c r="Z772" s="76"/>
    </row>
    <row r="773" spans="1:26" ht="14.25" customHeight="1" x14ac:dyDescent="0.3">
      <c r="A773" s="76"/>
      <c r="B773" s="76"/>
      <c r="C773" s="76"/>
      <c r="D773" s="76"/>
      <c r="E773" s="76"/>
      <c r="F773" s="76"/>
      <c r="G773" s="76"/>
      <c r="H773" s="76"/>
      <c r="I773" s="76"/>
      <c r="J773" s="76"/>
      <c r="K773" s="76"/>
      <c r="L773" s="76"/>
      <c r="M773" s="76"/>
      <c r="N773" s="76"/>
      <c r="O773" s="76"/>
      <c r="P773" s="76"/>
      <c r="Q773" s="76"/>
      <c r="R773" s="76"/>
      <c r="S773" s="76"/>
      <c r="T773" s="76"/>
      <c r="U773" s="76"/>
      <c r="V773" s="76"/>
      <c r="W773" s="76"/>
      <c r="X773" s="76"/>
      <c r="Y773" s="76"/>
      <c r="Z773" s="76"/>
    </row>
    <row r="774" spans="1:26" ht="14.25" customHeight="1" x14ac:dyDescent="0.3">
      <c r="A774" s="76"/>
      <c r="B774" s="76"/>
      <c r="C774" s="76"/>
      <c r="D774" s="76"/>
      <c r="E774" s="76"/>
      <c r="F774" s="76"/>
      <c r="G774" s="76"/>
      <c r="H774" s="76"/>
      <c r="I774" s="76"/>
      <c r="J774" s="76"/>
      <c r="K774" s="76"/>
      <c r="L774" s="76"/>
      <c r="M774" s="76"/>
      <c r="N774" s="76"/>
      <c r="O774" s="76"/>
      <c r="P774" s="76"/>
      <c r="Q774" s="76"/>
      <c r="R774" s="76"/>
      <c r="S774" s="76"/>
      <c r="T774" s="76"/>
      <c r="U774" s="76"/>
      <c r="V774" s="76"/>
      <c r="W774" s="76"/>
      <c r="X774" s="76"/>
      <c r="Y774" s="76"/>
      <c r="Z774" s="76"/>
    </row>
    <row r="775" spans="1:26" ht="14.25" customHeight="1" x14ac:dyDescent="0.3">
      <c r="A775" s="76"/>
      <c r="B775" s="76"/>
      <c r="C775" s="76"/>
      <c r="D775" s="76"/>
      <c r="E775" s="76"/>
      <c r="F775" s="76"/>
      <c r="G775" s="76"/>
      <c r="H775" s="76"/>
      <c r="I775" s="76"/>
      <c r="J775" s="76"/>
      <c r="K775" s="76"/>
      <c r="L775" s="76"/>
      <c r="M775" s="76"/>
      <c r="N775" s="76"/>
      <c r="O775" s="76"/>
      <c r="P775" s="76"/>
      <c r="Q775" s="76"/>
      <c r="R775" s="76"/>
      <c r="S775" s="76"/>
      <c r="T775" s="76"/>
      <c r="U775" s="76"/>
      <c r="V775" s="76"/>
      <c r="W775" s="76"/>
      <c r="X775" s="76"/>
      <c r="Y775" s="76"/>
      <c r="Z775" s="76"/>
    </row>
    <row r="776" spans="1:26" ht="14.25" customHeight="1" x14ac:dyDescent="0.3">
      <c r="A776" s="76"/>
      <c r="B776" s="76"/>
      <c r="C776" s="76"/>
      <c r="D776" s="76"/>
      <c r="E776" s="76"/>
      <c r="F776" s="76"/>
      <c r="G776" s="76"/>
      <c r="H776" s="76"/>
      <c r="I776" s="76"/>
      <c r="J776" s="76"/>
      <c r="K776" s="76"/>
      <c r="L776" s="76"/>
      <c r="M776" s="76"/>
      <c r="N776" s="76"/>
      <c r="O776" s="76"/>
      <c r="P776" s="76"/>
      <c r="Q776" s="76"/>
      <c r="R776" s="76"/>
      <c r="S776" s="76"/>
      <c r="T776" s="76"/>
      <c r="U776" s="76"/>
      <c r="V776" s="76"/>
      <c r="W776" s="76"/>
      <c r="X776" s="76"/>
      <c r="Y776" s="76"/>
      <c r="Z776" s="76"/>
    </row>
    <row r="777" spans="1:26" ht="14.25" customHeight="1" x14ac:dyDescent="0.3">
      <c r="A777" s="76"/>
      <c r="B777" s="76"/>
      <c r="C777" s="76"/>
      <c r="D777" s="76"/>
      <c r="E777" s="76"/>
      <c r="F777" s="76"/>
      <c r="G777" s="76"/>
      <c r="H777" s="76"/>
      <c r="I777" s="76"/>
      <c r="J777" s="76"/>
      <c r="K777" s="76"/>
      <c r="L777" s="76"/>
      <c r="M777" s="76"/>
      <c r="N777" s="76"/>
      <c r="O777" s="76"/>
      <c r="P777" s="76"/>
      <c r="Q777" s="76"/>
      <c r="R777" s="76"/>
      <c r="S777" s="76"/>
      <c r="T777" s="76"/>
      <c r="U777" s="76"/>
      <c r="V777" s="76"/>
      <c r="W777" s="76"/>
      <c r="X777" s="76"/>
      <c r="Y777" s="76"/>
      <c r="Z777" s="76"/>
    </row>
    <row r="778" spans="1:26" ht="14.25" customHeight="1" x14ac:dyDescent="0.3">
      <c r="A778" s="76"/>
      <c r="B778" s="76"/>
      <c r="C778" s="76"/>
      <c r="D778" s="76"/>
      <c r="E778" s="76"/>
      <c r="F778" s="76"/>
      <c r="G778" s="76"/>
      <c r="H778" s="76"/>
      <c r="I778" s="76"/>
      <c r="J778" s="76"/>
      <c r="K778" s="76"/>
      <c r="L778" s="76"/>
      <c r="M778" s="76"/>
      <c r="N778" s="76"/>
      <c r="O778" s="76"/>
      <c r="P778" s="76"/>
      <c r="Q778" s="76"/>
      <c r="R778" s="76"/>
      <c r="S778" s="76"/>
      <c r="T778" s="76"/>
      <c r="U778" s="76"/>
      <c r="V778" s="76"/>
      <c r="W778" s="76"/>
      <c r="X778" s="76"/>
      <c r="Y778" s="76"/>
      <c r="Z778" s="76"/>
    </row>
    <row r="779" spans="1:26" ht="14.25" customHeight="1" x14ac:dyDescent="0.3">
      <c r="A779" s="76"/>
      <c r="B779" s="76"/>
      <c r="C779" s="76"/>
      <c r="D779" s="76"/>
      <c r="E779" s="76"/>
      <c r="F779" s="76"/>
      <c r="G779" s="76"/>
      <c r="H779" s="76"/>
      <c r="I779" s="76"/>
      <c r="J779" s="76"/>
      <c r="K779" s="76"/>
      <c r="L779" s="76"/>
      <c r="M779" s="76"/>
      <c r="N779" s="76"/>
      <c r="O779" s="76"/>
      <c r="P779" s="76"/>
      <c r="Q779" s="76"/>
      <c r="R779" s="76"/>
      <c r="S779" s="76"/>
      <c r="T779" s="76"/>
      <c r="U779" s="76"/>
      <c r="V779" s="76"/>
      <c r="W779" s="76"/>
      <c r="X779" s="76"/>
      <c r="Y779" s="76"/>
      <c r="Z779" s="76"/>
    </row>
    <row r="780" spans="1:26" ht="14.25" customHeight="1" x14ac:dyDescent="0.3">
      <c r="A780" s="76"/>
      <c r="B780" s="76"/>
      <c r="C780" s="76"/>
      <c r="D780" s="76"/>
      <c r="E780" s="76"/>
      <c r="F780" s="76"/>
      <c r="G780" s="76"/>
      <c r="H780" s="76"/>
      <c r="I780" s="76"/>
      <c r="J780" s="76"/>
      <c r="K780" s="76"/>
      <c r="L780" s="76"/>
      <c r="M780" s="76"/>
      <c r="N780" s="76"/>
      <c r="O780" s="76"/>
      <c r="P780" s="76"/>
      <c r="Q780" s="76"/>
      <c r="R780" s="76"/>
      <c r="S780" s="76"/>
      <c r="T780" s="76"/>
      <c r="U780" s="76"/>
      <c r="V780" s="76"/>
      <c r="W780" s="76"/>
      <c r="X780" s="76"/>
      <c r="Y780" s="76"/>
      <c r="Z780" s="76"/>
    </row>
    <row r="781" spans="1:26" ht="14.25" customHeight="1" x14ac:dyDescent="0.3">
      <c r="A781" s="76"/>
      <c r="B781" s="76"/>
      <c r="C781" s="76"/>
      <c r="D781" s="76"/>
      <c r="E781" s="76"/>
      <c r="F781" s="76"/>
      <c r="G781" s="76"/>
      <c r="H781" s="76"/>
      <c r="I781" s="76"/>
      <c r="J781" s="76"/>
      <c r="K781" s="76"/>
      <c r="L781" s="76"/>
      <c r="M781" s="76"/>
      <c r="N781" s="76"/>
      <c r="O781" s="76"/>
      <c r="P781" s="76"/>
      <c r="Q781" s="76"/>
      <c r="R781" s="76"/>
      <c r="S781" s="76"/>
      <c r="T781" s="76"/>
      <c r="U781" s="76"/>
      <c r="V781" s="76"/>
      <c r="W781" s="76"/>
      <c r="X781" s="76"/>
      <c r="Y781" s="76"/>
      <c r="Z781" s="76"/>
    </row>
    <row r="782" spans="1:26" ht="14.25" customHeight="1" x14ac:dyDescent="0.3">
      <c r="A782" s="76"/>
      <c r="B782" s="76"/>
      <c r="C782" s="76"/>
      <c r="D782" s="76"/>
      <c r="E782" s="76"/>
      <c r="F782" s="76"/>
      <c r="G782" s="76"/>
      <c r="H782" s="76"/>
      <c r="I782" s="76"/>
      <c r="J782" s="76"/>
      <c r="K782" s="76"/>
      <c r="L782" s="76"/>
      <c r="M782" s="76"/>
      <c r="N782" s="76"/>
      <c r="O782" s="76"/>
      <c r="P782" s="76"/>
      <c r="Q782" s="76"/>
      <c r="R782" s="76"/>
      <c r="S782" s="76"/>
      <c r="T782" s="76"/>
      <c r="U782" s="76"/>
      <c r="V782" s="76"/>
      <c r="W782" s="76"/>
      <c r="X782" s="76"/>
      <c r="Y782" s="76"/>
      <c r="Z782" s="76"/>
    </row>
    <row r="783" spans="1:26" ht="14.25" customHeight="1" x14ac:dyDescent="0.3">
      <c r="A783" s="76"/>
      <c r="B783" s="76"/>
      <c r="C783" s="76"/>
      <c r="D783" s="76"/>
      <c r="E783" s="76"/>
      <c r="F783" s="76"/>
      <c r="G783" s="76"/>
      <c r="H783" s="76"/>
      <c r="I783" s="76"/>
      <c r="J783" s="76"/>
      <c r="K783" s="76"/>
      <c r="L783" s="76"/>
      <c r="M783" s="76"/>
      <c r="N783" s="76"/>
      <c r="O783" s="76"/>
      <c r="P783" s="76"/>
      <c r="Q783" s="76"/>
      <c r="R783" s="76"/>
      <c r="S783" s="76"/>
      <c r="T783" s="76"/>
      <c r="U783" s="76"/>
      <c r="V783" s="76"/>
      <c r="W783" s="76"/>
      <c r="X783" s="76"/>
      <c r="Y783" s="76"/>
      <c r="Z783" s="76"/>
    </row>
    <row r="784" spans="1:26" ht="14.25" customHeight="1" x14ac:dyDescent="0.3">
      <c r="A784" s="76"/>
      <c r="B784" s="76"/>
      <c r="C784" s="76"/>
      <c r="D784" s="76"/>
      <c r="E784" s="76"/>
      <c r="F784" s="76"/>
      <c r="G784" s="76"/>
      <c r="H784" s="76"/>
      <c r="I784" s="76"/>
      <c r="J784" s="76"/>
      <c r="K784" s="76"/>
      <c r="L784" s="76"/>
      <c r="M784" s="76"/>
      <c r="N784" s="76"/>
      <c r="O784" s="76"/>
      <c r="P784" s="76"/>
      <c r="Q784" s="76"/>
      <c r="R784" s="76"/>
      <c r="S784" s="76"/>
      <c r="T784" s="76"/>
      <c r="U784" s="76"/>
      <c r="V784" s="76"/>
      <c r="W784" s="76"/>
      <c r="X784" s="76"/>
      <c r="Y784" s="76"/>
      <c r="Z784" s="76"/>
    </row>
    <row r="785" spans="1:26" ht="14.25" customHeight="1" x14ac:dyDescent="0.3">
      <c r="A785" s="76"/>
      <c r="B785" s="76"/>
      <c r="C785" s="76"/>
      <c r="D785" s="76"/>
      <c r="E785" s="76"/>
      <c r="F785" s="76"/>
      <c r="G785" s="76"/>
      <c r="H785" s="76"/>
      <c r="I785" s="76"/>
      <c r="J785" s="76"/>
      <c r="K785" s="76"/>
      <c r="L785" s="76"/>
      <c r="M785" s="76"/>
      <c r="N785" s="76"/>
      <c r="O785" s="76"/>
      <c r="P785" s="76"/>
      <c r="Q785" s="76"/>
      <c r="R785" s="76"/>
      <c r="S785" s="76"/>
      <c r="T785" s="76"/>
      <c r="U785" s="76"/>
      <c r="V785" s="76"/>
      <c r="W785" s="76"/>
      <c r="X785" s="76"/>
      <c r="Y785" s="76"/>
      <c r="Z785" s="76"/>
    </row>
    <row r="786" spans="1:26" ht="14.25" customHeight="1" x14ac:dyDescent="0.3">
      <c r="A786" s="76"/>
      <c r="B786" s="76"/>
      <c r="C786" s="76"/>
      <c r="D786" s="76"/>
      <c r="E786" s="76"/>
      <c r="F786" s="76"/>
      <c r="G786" s="76"/>
      <c r="H786" s="76"/>
      <c r="I786" s="76"/>
      <c r="J786" s="76"/>
      <c r="K786" s="76"/>
      <c r="L786" s="76"/>
      <c r="M786" s="76"/>
      <c r="N786" s="76"/>
      <c r="O786" s="76"/>
      <c r="P786" s="76"/>
      <c r="Q786" s="76"/>
      <c r="R786" s="76"/>
      <c r="S786" s="76"/>
      <c r="T786" s="76"/>
      <c r="U786" s="76"/>
      <c r="V786" s="76"/>
      <c r="W786" s="76"/>
      <c r="X786" s="76"/>
      <c r="Y786" s="76"/>
      <c r="Z786" s="76"/>
    </row>
    <row r="787" spans="1:26" ht="14.25" customHeight="1" x14ac:dyDescent="0.3">
      <c r="A787" s="76"/>
      <c r="B787" s="76"/>
      <c r="C787" s="76"/>
      <c r="D787" s="76"/>
      <c r="E787" s="76"/>
      <c r="F787" s="76"/>
      <c r="G787" s="76"/>
      <c r="H787" s="76"/>
      <c r="I787" s="76"/>
      <c r="J787" s="76"/>
      <c r="K787" s="76"/>
      <c r="L787" s="76"/>
      <c r="M787" s="76"/>
      <c r="N787" s="76"/>
      <c r="O787" s="76"/>
      <c r="P787" s="76"/>
      <c r="Q787" s="76"/>
      <c r="R787" s="76"/>
      <c r="S787" s="76"/>
      <c r="T787" s="76"/>
      <c r="U787" s="76"/>
      <c r="V787" s="76"/>
      <c r="W787" s="76"/>
      <c r="X787" s="76"/>
      <c r="Y787" s="76"/>
      <c r="Z787" s="76"/>
    </row>
    <row r="788" spans="1:26" ht="14.25" customHeight="1" x14ac:dyDescent="0.3">
      <c r="A788" s="76"/>
      <c r="B788" s="76"/>
      <c r="C788" s="76"/>
      <c r="D788" s="76"/>
      <c r="E788" s="76"/>
      <c r="F788" s="76"/>
      <c r="G788" s="76"/>
      <c r="H788" s="76"/>
      <c r="I788" s="76"/>
      <c r="J788" s="76"/>
      <c r="K788" s="76"/>
      <c r="L788" s="76"/>
      <c r="M788" s="76"/>
      <c r="N788" s="76"/>
      <c r="O788" s="76"/>
      <c r="P788" s="76"/>
      <c r="Q788" s="76"/>
      <c r="R788" s="76"/>
      <c r="S788" s="76"/>
      <c r="T788" s="76"/>
      <c r="U788" s="76"/>
      <c r="V788" s="76"/>
      <c r="W788" s="76"/>
      <c r="X788" s="76"/>
      <c r="Y788" s="76"/>
      <c r="Z788" s="76"/>
    </row>
    <row r="789" spans="1:26" ht="14.25" customHeight="1" x14ac:dyDescent="0.3">
      <c r="A789" s="76"/>
      <c r="B789" s="76"/>
      <c r="C789" s="76"/>
      <c r="D789" s="76"/>
      <c r="E789" s="76"/>
      <c r="F789" s="76"/>
      <c r="G789" s="76"/>
      <c r="H789" s="76"/>
      <c r="I789" s="76"/>
      <c r="J789" s="76"/>
      <c r="K789" s="76"/>
      <c r="L789" s="76"/>
      <c r="M789" s="76"/>
      <c r="N789" s="76"/>
      <c r="O789" s="76"/>
      <c r="P789" s="76"/>
      <c r="Q789" s="76"/>
      <c r="R789" s="76"/>
      <c r="S789" s="76"/>
      <c r="T789" s="76"/>
      <c r="U789" s="76"/>
      <c r="V789" s="76"/>
      <c r="W789" s="76"/>
      <c r="X789" s="76"/>
      <c r="Y789" s="76"/>
      <c r="Z789" s="76"/>
    </row>
    <row r="790" spans="1:26" ht="14.25" customHeight="1" x14ac:dyDescent="0.3">
      <c r="A790" s="76"/>
      <c r="B790" s="76"/>
      <c r="C790" s="76"/>
      <c r="D790" s="76"/>
      <c r="E790" s="76"/>
      <c r="F790" s="76"/>
      <c r="G790" s="76"/>
      <c r="H790" s="76"/>
      <c r="I790" s="76"/>
      <c r="J790" s="76"/>
      <c r="K790" s="76"/>
      <c r="L790" s="76"/>
      <c r="M790" s="76"/>
      <c r="N790" s="76"/>
      <c r="O790" s="76"/>
      <c r="P790" s="76"/>
      <c r="Q790" s="76"/>
      <c r="R790" s="76"/>
      <c r="S790" s="76"/>
      <c r="T790" s="76"/>
      <c r="U790" s="76"/>
      <c r="V790" s="76"/>
      <c r="W790" s="76"/>
      <c r="X790" s="76"/>
      <c r="Y790" s="76"/>
      <c r="Z790" s="76"/>
    </row>
    <row r="791" spans="1:26" ht="14.25" customHeight="1" x14ac:dyDescent="0.3">
      <c r="A791" s="76"/>
      <c r="B791" s="76"/>
      <c r="C791" s="76"/>
      <c r="D791" s="76"/>
      <c r="E791" s="76"/>
      <c r="F791" s="76"/>
      <c r="G791" s="76"/>
      <c r="H791" s="76"/>
      <c r="I791" s="76"/>
      <c r="J791" s="76"/>
      <c r="K791" s="76"/>
      <c r="L791" s="76"/>
      <c r="M791" s="76"/>
      <c r="N791" s="76"/>
      <c r="O791" s="76"/>
      <c r="P791" s="76"/>
      <c r="Q791" s="76"/>
      <c r="R791" s="76"/>
      <c r="S791" s="76"/>
      <c r="T791" s="76"/>
      <c r="U791" s="76"/>
      <c r="V791" s="76"/>
      <c r="W791" s="76"/>
      <c r="X791" s="76"/>
      <c r="Y791" s="76"/>
      <c r="Z791" s="76"/>
    </row>
    <row r="792" spans="1:26" ht="14.25" customHeight="1" x14ac:dyDescent="0.3">
      <c r="A792" s="76"/>
      <c r="B792" s="76"/>
      <c r="C792" s="76"/>
      <c r="D792" s="76"/>
      <c r="E792" s="76"/>
      <c r="F792" s="76"/>
      <c r="G792" s="76"/>
      <c r="H792" s="76"/>
      <c r="I792" s="76"/>
      <c r="J792" s="76"/>
      <c r="K792" s="76"/>
      <c r="L792" s="76"/>
      <c r="M792" s="76"/>
      <c r="N792" s="76"/>
      <c r="O792" s="76"/>
      <c r="P792" s="76"/>
      <c r="Q792" s="76"/>
      <c r="R792" s="76"/>
      <c r="S792" s="76"/>
      <c r="T792" s="76"/>
      <c r="U792" s="76"/>
      <c r="V792" s="76"/>
      <c r="W792" s="76"/>
      <c r="X792" s="76"/>
      <c r="Y792" s="76"/>
      <c r="Z792" s="76"/>
    </row>
    <row r="793" spans="1:26" ht="14.25" customHeight="1" x14ac:dyDescent="0.3">
      <c r="A793" s="76"/>
      <c r="B793" s="76"/>
      <c r="C793" s="76"/>
      <c r="D793" s="76"/>
      <c r="E793" s="76"/>
      <c r="F793" s="76"/>
      <c r="G793" s="76"/>
      <c r="H793" s="76"/>
      <c r="I793" s="76"/>
      <c r="J793" s="76"/>
      <c r="K793" s="76"/>
      <c r="L793" s="76"/>
      <c r="M793" s="76"/>
      <c r="N793" s="76"/>
      <c r="O793" s="76"/>
      <c r="P793" s="76"/>
      <c r="Q793" s="76"/>
      <c r="R793" s="76"/>
      <c r="S793" s="76"/>
      <c r="T793" s="76"/>
      <c r="U793" s="76"/>
      <c r="V793" s="76"/>
      <c r="W793" s="76"/>
      <c r="X793" s="76"/>
      <c r="Y793" s="76"/>
      <c r="Z793" s="76"/>
    </row>
    <row r="794" spans="1:26" ht="14.25" customHeight="1" x14ac:dyDescent="0.3">
      <c r="A794" s="76"/>
      <c r="B794" s="76"/>
      <c r="C794" s="76"/>
      <c r="D794" s="76"/>
      <c r="E794" s="76"/>
      <c r="F794" s="76"/>
      <c r="G794" s="76"/>
      <c r="H794" s="76"/>
      <c r="I794" s="76"/>
      <c r="J794" s="76"/>
      <c r="K794" s="76"/>
      <c r="L794" s="76"/>
      <c r="M794" s="76"/>
      <c r="N794" s="76"/>
      <c r="O794" s="76"/>
      <c r="P794" s="76"/>
      <c r="Q794" s="76"/>
      <c r="R794" s="76"/>
      <c r="S794" s="76"/>
      <c r="T794" s="76"/>
      <c r="U794" s="76"/>
      <c r="V794" s="76"/>
      <c r="W794" s="76"/>
      <c r="X794" s="76"/>
      <c r="Y794" s="76"/>
      <c r="Z794" s="76"/>
    </row>
    <row r="795" spans="1:26" ht="14.25" customHeight="1" x14ac:dyDescent="0.3">
      <c r="A795" s="76"/>
      <c r="B795" s="76"/>
      <c r="C795" s="76"/>
      <c r="D795" s="76"/>
      <c r="E795" s="76"/>
      <c r="F795" s="76"/>
      <c r="G795" s="76"/>
      <c r="H795" s="76"/>
      <c r="I795" s="76"/>
      <c r="J795" s="76"/>
      <c r="K795" s="76"/>
      <c r="L795" s="76"/>
      <c r="M795" s="76"/>
      <c r="N795" s="76"/>
      <c r="O795" s="76"/>
      <c r="P795" s="76"/>
      <c r="Q795" s="76"/>
      <c r="R795" s="76"/>
      <c r="S795" s="76"/>
      <c r="T795" s="76"/>
      <c r="U795" s="76"/>
      <c r="V795" s="76"/>
      <c r="W795" s="76"/>
      <c r="X795" s="76"/>
      <c r="Y795" s="76"/>
      <c r="Z795" s="76"/>
    </row>
    <row r="796" spans="1:26" ht="14.25" customHeight="1" x14ac:dyDescent="0.3">
      <c r="A796" s="76"/>
      <c r="B796" s="76"/>
      <c r="C796" s="76"/>
      <c r="D796" s="76"/>
      <c r="E796" s="76"/>
      <c r="F796" s="76"/>
      <c r="G796" s="76"/>
      <c r="H796" s="76"/>
      <c r="I796" s="76"/>
      <c r="J796" s="76"/>
      <c r="K796" s="76"/>
      <c r="L796" s="76"/>
      <c r="M796" s="76"/>
      <c r="N796" s="76"/>
      <c r="O796" s="76"/>
      <c r="P796" s="76"/>
      <c r="Q796" s="76"/>
      <c r="R796" s="76"/>
      <c r="S796" s="76"/>
      <c r="T796" s="76"/>
      <c r="U796" s="76"/>
      <c r="V796" s="76"/>
      <c r="W796" s="76"/>
      <c r="X796" s="76"/>
      <c r="Y796" s="76"/>
      <c r="Z796" s="76"/>
    </row>
    <row r="797" spans="1:26" ht="14.25" customHeight="1" x14ac:dyDescent="0.3">
      <c r="A797" s="76"/>
      <c r="B797" s="76"/>
      <c r="C797" s="76"/>
      <c r="D797" s="76"/>
      <c r="E797" s="76"/>
      <c r="F797" s="76"/>
      <c r="G797" s="76"/>
      <c r="H797" s="76"/>
      <c r="I797" s="76"/>
      <c r="J797" s="76"/>
      <c r="K797" s="76"/>
      <c r="L797" s="76"/>
      <c r="M797" s="76"/>
      <c r="N797" s="76"/>
      <c r="O797" s="76"/>
      <c r="P797" s="76"/>
      <c r="Q797" s="76"/>
      <c r="R797" s="76"/>
      <c r="S797" s="76"/>
      <c r="T797" s="76"/>
      <c r="U797" s="76"/>
      <c r="V797" s="76"/>
      <c r="W797" s="76"/>
      <c r="X797" s="76"/>
      <c r="Y797" s="76"/>
      <c r="Z797" s="76"/>
    </row>
    <row r="798" spans="1:26" ht="14.25" customHeight="1" x14ac:dyDescent="0.3">
      <c r="A798" s="76"/>
      <c r="B798" s="76"/>
      <c r="C798" s="76"/>
      <c r="D798" s="76"/>
      <c r="E798" s="76"/>
      <c r="F798" s="76"/>
      <c r="G798" s="76"/>
      <c r="H798" s="76"/>
      <c r="I798" s="76"/>
      <c r="J798" s="76"/>
      <c r="K798" s="76"/>
      <c r="L798" s="76"/>
      <c r="M798" s="76"/>
      <c r="N798" s="76"/>
      <c r="O798" s="76"/>
      <c r="P798" s="76"/>
      <c r="Q798" s="76"/>
      <c r="R798" s="76"/>
      <c r="S798" s="76"/>
      <c r="T798" s="76"/>
      <c r="U798" s="76"/>
      <c r="V798" s="76"/>
      <c r="W798" s="76"/>
      <c r="X798" s="76"/>
      <c r="Y798" s="76"/>
      <c r="Z798" s="76"/>
    </row>
    <row r="799" spans="1:26" ht="14.25" customHeight="1" x14ac:dyDescent="0.3">
      <c r="A799" s="76"/>
      <c r="B799" s="76"/>
      <c r="C799" s="76"/>
      <c r="D799" s="76"/>
      <c r="E799" s="76"/>
      <c r="F799" s="76"/>
      <c r="G799" s="76"/>
      <c r="H799" s="76"/>
      <c r="I799" s="76"/>
      <c r="J799" s="76"/>
      <c r="K799" s="76"/>
      <c r="L799" s="76"/>
      <c r="M799" s="76"/>
      <c r="N799" s="76"/>
      <c r="O799" s="76"/>
      <c r="P799" s="76"/>
      <c r="Q799" s="76"/>
      <c r="R799" s="76"/>
      <c r="S799" s="76"/>
      <c r="T799" s="76"/>
      <c r="U799" s="76"/>
      <c r="V799" s="76"/>
      <c r="W799" s="76"/>
      <c r="X799" s="76"/>
      <c r="Y799" s="76"/>
      <c r="Z799" s="76"/>
    </row>
    <row r="800" spans="1:26" ht="14.25" customHeight="1" x14ac:dyDescent="0.3">
      <c r="A800" s="76"/>
      <c r="B800" s="76"/>
      <c r="C800" s="76"/>
      <c r="D800" s="76"/>
      <c r="E800" s="76"/>
      <c r="F800" s="76"/>
      <c r="G800" s="76"/>
      <c r="H800" s="76"/>
      <c r="I800" s="76"/>
      <c r="J800" s="76"/>
      <c r="K800" s="76"/>
      <c r="L800" s="76"/>
      <c r="M800" s="76"/>
      <c r="N800" s="76"/>
      <c r="O800" s="76"/>
      <c r="P800" s="76"/>
      <c r="Q800" s="76"/>
      <c r="R800" s="76"/>
      <c r="S800" s="76"/>
      <c r="T800" s="76"/>
      <c r="U800" s="76"/>
      <c r="V800" s="76"/>
      <c r="W800" s="76"/>
      <c r="X800" s="76"/>
      <c r="Y800" s="76"/>
      <c r="Z800" s="76"/>
    </row>
    <row r="801" spans="1:26" ht="14.25" customHeight="1" x14ac:dyDescent="0.3">
      <c r="A801" s="76"/>
      <c r="B801" s="76"/>
      <c r="C801" s="76"/>
      <c r="D801" s="76"/>
      <c r="E801" s="76"/>
      <c r="F801" s="76"/>
      <c r="G801" s="76"/>
      <c r="H801" s="76"/>
      <c r="I801" s="76"/>
      <c r="J801" s="76"/>
      <c r="K801" s="76"/>
      <c r="L801" s="76"/>
      <c r="M801" s="76"/>
      <c r="N801" s="76"/>
      <c r="O801" s="76"/>
      <c r="P801" s="76"/>
      <c r="Q801" s="76"/>
      <c r="R801" s="76"/>
      <c r="S801" s="76"/>
      <c r="T801" s="76"/>
      <c r="U801" s="76"/>
      <c r="V801" s="76"/>
      <c r="W801" s="76"/>
      <c r="X801" s="76"/>
      <c r="Y801" s="76"/>
      <c r="Z801" s="76"/>
    </row>
    <row r="802" spans="1:26" ht="14.25" customHeight="1" x14ac:dyDescent="0.3">
      <c r="A802" s="76"/>
      <c r="B802" s="76"/>
      <c r="C802" s="76"/>
      <c r="D802" s="76"/>
      <c r="E802" s="76"/>
      <c r="F802" s="76"/>
      <c r="G802" s="76"/>
      <c r="H802" s="76"/>
      <c r="I802" s="76"/>
      <c r="J802" s="76"/>
      <c r="K802" s="76"/>
      <c r="L802" s="76"/>
      <c r="M802" s="76"/>
      <c r="N802" s="76"/>
      <c r="O802" s="76"/>
      <c r="P802" s="76"/>
      <c r="Q802" s="76"/>
      <c r="R802" s="76"/>
      <c r="S802" s="76"/>
      <c r="T802" s="76"/>
      <c r="U802" s="76"/>
      <c r="V802" s="76"/>
      <c r="W802" s="76"/>
      <c r="X802" s="76"/>
      <c r="Y802" s="76"/>
      <c r="Z802" s="76"/>
    </row>
    <row r="803" spans="1:26" ht="14.25" customHeight="1" x14ac:dyDescent="0.3">
      <c r="A803" s="76"/>
      <c r="B803" s="76"/>
      <c r="C803" s="76"/>
      <c r="D803" s="76"/>
      <c r="E803" s="76"/>
      <c r="F803" s="76"/>
      <c r="G803" s="76"/>
      <c r="H803" s="76"/>
      <c r="I803" s="76"/>
      <c r="J803" s="76"/>
      <c r="K803" s="76"/>
      <c r="L803" s="76"/>
      <c r="M803" s="76"/>
      <c r="N803" s="76"/>
      <c r="O803" s="76"/>
      <c r="P803" s="76"/>
      <c r="Q803" s="76"/>
      <c r="R803" s="76"/>
      <c r="S803" s="76"/>
      <c r="T803" s="76"/>
      <c r="U803" s="76"/>
      <c r="V803" s="76"/>
      <c r="W803" s="76"/>
      <c r="X803" s="76"/>
      <c r="Y803" s="76"/>
      <c r="Z803" s="76"/>
    </row>
    <row r="804" spans="1:26" ht="14.25" customHeight="1" x14ac:dyDescent="0.3">
      <c r="A804" s="76"/>
      <c r="B804" s="76"/>
      <c r="C804" s="76"/>
      <c r="D804" s="76"/>
      <c r="E804" s="76"/>
      <c r="F804" s="76"/>
      <c r="G804" s="76"/>
      <c r="H804" s="76"/>
      <c r="I804" s="76"/>
      <c r="J804" s="76"/>
      <c r="K804" s="76"/>
      <c r="L804" s="76"/>
      <c r="M804" s="76"/>
      <c r="N804" s="76"/>
      <c r="O804" s="76"/>
      <c r="P804" s="76"/>
      <c r="Q804" s="76"/>
      <c r="R804" s="76"/>
      <c r="S804" s="76"/>
      <c r="T804" s="76"/>
      <c r="U804" s="76"/>
      <c r="V804" s="76"/>
      <c r="W804" s="76"/>
      <c r="X804" s="76"/>
      <c r="Y804" s="76"/>
      <c r="Z804" s="76"/>
    </row>
    <row r="805" spans="1:26" ht="14.25" customHeight="1" x14ac:dyDescent="0.3">
      <c r="A805" s="76"/>
      <c r="B805" s="76"/>
      <c r="C805" s="76"/>
      <c r="D805" s="76"/>
      <c r="E805" s="76"/>
      <c r="F805" s="76"/>
      <c r="G805" s="76"/>
      <c r="H805" s="76"/>
      <c r="I805" s="76"/>
      <c r="J805" s="76"/>
      <c r="K805" s="76"/>
      <c r="L805" s="76"/>
      <c r="M805" s="76"/>
      <c r="N805" s="76"/>
      <c r="O805" s="76"/>
      <c r="P805" s="76"/>
      <c r="Q805" s="76"/>
      <c r="R805" s="76"/>
      <c r="S805" s="76"/>
      <c r="T805" s="76"/>
      <c r="U805" s="76"/>
      <c r="V805" s="76"/>
      <c r="W805" s="76"/>
      <c r="X805" s="76"/>
      <c r="Y805" s="76"/>
      <c r="Z805" s="76"/>
    </row>
    <row r="806" spans="1:26" ht="14.25" customHeight="1" x14ac:dyDescent="0.3">
      <c r="A806" s="76"/>
      <c r="B806" s="76"/>
      <c r="C806" s="76"/>
      <c r="D806" s="76"/>
      <c r="E806" s="76"/>
      <c r="F806" s="76"/>
      <c r="G806" s="76"/>
      <c r="H806" s="76"/>
      <c r="I806" s="76"/>
      <c r="J806" s="76"/>
      <c r="K806" s="76"/>
      <c r="L806" s="76"/>
      <c r="M806" s="76"/>
      <c r="N806" s="76"/>
      <c r="O806" s="76"/>
      <c r="P806" s="76"/>
      <c r="Q806" s="76"/>
      <c r="R806" s="76"/>
      <c r="S806" s="76"/>
      <c r="T806" s="76"/>
      <c r="U806" s="76"/>
      <c r="V806" s="76"/>
      <c r="W806" s="76"/>
      <c r="X806" s="76"/>
      <c r="Y806" s="76"/>
      <c r="Z806" s="76"/>
    </row>
    <row r="807" spans="1:26" ht="14.25" customHeight="1" x14ac:dyDescent="0.3">
      <c r="A807" s="76"/>
      <c r="B807" s="76"/>
      <c r="C807" s="76"/>
      <c r="D807" s="76"/>
      <c r="E807" s="76"/>
      <c r="F807" s="76"/>
      <c r="G807" s="76"/>
      <c r="H807" s="76"/>
      <c r="I807" s="76"/>
      <c r="J807" s="76"/>
      <c r="K807" s="76"/>
      <c r="L807" s="76"/>
      <c r="M807" s="76"/>
      <c r="N807" s="76"/>
      <c r="O807" s="76"/>
      <c r="P807" s="76"/>
      <c r="Q807" s="76"/>
      <c r="R807" s="76"/>
      <c r="S807" s="76"/>
      <c r="T807" s="76"/>
      <c r="U807" s="76"/>
      <c r="V807" s="76"/>
      <c r="W807" s="76"/>
      <c r="X807" s="76"/>
      <c r="Y807" s="76"/>
      <c r="Z807" s="76"/>
    </row>
    <row r="808" spans="1:26" ht="14.25" customHeight="1" x14ac:dyDescent="0.3">
      <c r="A808" s="76"/>
      <c r="B808" s="76"/>
      <c r="C808" s="76"/>
      <c r="D808" s="76"/>
      <c r="E808" s="76"/>
      <c r="F808" s="76"/>
      <c r="G808" s="76"/>
      <c r="H808" s="76"/>
      <c r="I808" s="76"/>
      <c r="J808" s="76"/>
      <c r="K808" s="76"/>
      <c r="L808" s="76"/>
      <c r="M808" s="76"/>
      <c r="N808" s="76"/>
      <c r="O808" s="76"/>
      <c r="P808" s="76"/>
      <c r="Q808" s="76"/>
      <c r="R808" s="76"/>
      <c r="S808" s="76"/>
      <c r="T808" s="76"/>
      <c r="U808" s="76"/>
      <c r="V808" s="76"/>
      <c r="W808" s="76"/>
      <c r="X808" s="76"/>
      <c r="Y808" s="76"/>
      <c r="Z808" s="76"/>
    </row>
    <row r="809" spans="1:26" ht="14.25" customHeight="1" x14ac:dyDescent="0.3">
      <c r="A809" s="76"/>
      <c r="B809" s="76"/>
      <c r="C809" s="76"/>
      <c r="D809" s="76"/>
      <c r="E809" s="76"/>
      <c r="F809" s="76"/>
      <c r="G809" s="76"/>
      <c r="H809" s="76"/>
      <c r="I809" s="76"/>
      <c r="J809" s="76"/>
      <c r="K809" s="76"/>
      <c r="L809" s="76"/>
      <c r="M809" s="76"/>
      <c r="N809" s="76"/>
      <c r="O809" s="76"/>
      <c r="P809" s="76"/>
      <c r="Q809" s="76"/>
      <c r="R809" s="76"/>
      <c r="S809" s="76"/>
      <c r="T809" s="76"/>
      <c r="U809" s="76"/>
      <c r="V809" s="76"/>
      <c r="W809" s="76"/>
      <c r="X809" s="76"/>
      <c r="Y809" s="76"/>
      <c r="Z809" s="76"/>
    </row>
    <row r="810" spans="1:26" ht="14.25" customHeight="1" x14ac:dyDescent="0.3">
      <c r="A810" s="76"/>
      <c r="B810" s="76"/>
      <c r="C810" s="76"/>
      <c r="D810" s="76"/>
      <c r="E810" s="76"/>
      <c r="F810" s="76"/>
      <c r="G810" s="76"/>
      <c r="H810" s="76"/>
      <c r="I810" s="76"/>
      <c r="J810" s="76"/>
      <c r="K810" s="76"/>
      <c r="L810" s="76"/>
      <c r="M810" s="76"/>
      <c r="N810" s="76"/>
      <c r="O810" s="76"/>
      <c r="P810" s="76"/>
      <c r="Q810" s="76"/>
      <c r="R810" s="76"/>
      <c r="S810" s="76"/>
      <c r="T810" s="76"/>
      <c r="U810" s="76"/>
      <c r="V810" s="76"/>
      <c r="W810" s="76"/>
      <c r="X810" s="76"/>
      <c r="Y810" s="76"/>
      <c r="Z810" s="76"/>
    </row>
    <row r="811" spans="1:26" ht="14.25" customHeight="1" x14ac:dyDescent="0.3">
      <c r="A811" s="76"/>
      <c r="B811" s="76"/>
      <c r="C811" s="76"/>
      <c r="D811" s="76"/>
      <c r="E811" s="76"/>
      <c r="F811" s="76"/>
      <c r="G811" s="76"/>
      <c r="H811" s="76"/>
      <c r="I811" s="76"/>
      <c r="J811" s="76"/>
      <c r="K811" s="76"/>
      <c r="L811" s="76"/>
      <c r="M811" s="76"/>
      <c r="N811" s="76"/>
      <c r="O811" s="76"/>
      <c r="P811" s="76"/>
      <c r="Q811" s="76"/>
      <c r="R811" s="76"/>
      <c r="S811" s="76"/>
      <c r="T811" s="76"/>
      <c r="U811" s="76"/>
      <c r="V811" s="76"/>
      <c r="W811" s="76"/>
      <c r="X811" s="76"/>
      <c r="Y811" s="76"/>
      <c r="Z811" s="76"/>
    </row>
    <row r="812" spans="1:26" ht="14.25" customHeight="1" x14ac:dyDescent="0.3">
      <c r="A812" s="76"/>
      <c r="B812" s="76"/>
      <c r="C812" s="76"/>
      <c r="D812" s="76"/>
      <c r="E812" s="76"/>
      <c r="F812" s="76"/>
      <c r="G812" s="76"/>
      <c r="H812" s="76"/>
      <c r="I812" s="76"/>
      <c r="J812" s="76"/>
      <c r="K812" s="76"/>
      <c r="L812" s="76"/>
      <c r="M812" s="76"/>
      <c r="N812" s="76"/>
      <c r="O812" s="76"/>
      <c r="P812" s="76"/>
      <c r="Q812" s="76"/>
      <c r="R812" s="76"/>
      <c r="S812" s="76"/>
      <c r="T812" s="76"/>
      <c r="U812" s="76"/>
      <c r="V812" s="76"/>
      <c r="W812" s="76"/>
      <c r="X812" s="76"/>
      <c r="Y812" s="76"/>
      <c r="Z812" s="76"/>
    </row>
    <row r="813" spans="1:26" ht="14.25" customHeight="1" x14ac:dyDescent="0.3">
      <c r="A813" s="76"/>
      <c r="B813" s="76"/>
      <c r="C813" s="76"/>
      <c r="D813" s="76"/>
      <c r="E813" s="76"/>
      <c r="F813" s="76"/>
      <c r="G813" s="76"/>
      <c r="H813" s="76"/>
      <c r="I813" s="76"/>
      <c r="J813" s="76"/>
      <c r="K813" s="76"/>
      <c r="L813" s="76"/>
      <c r="M813" s="76"/>
      <c r="N813" s="76"/>
      <c r="O813" s="76"/>
      <c r="P813" s="76"/>
      <c r="Q813" s="76"/>
      <c r="R813" s="76"/>
      <c r="S813" s="76"/>
      <c r="T813" s="76"/>
      <c r="U813" s="76"/>
      <c r="V813" s="76"/>
      <c r="W813" s="76"/>
      <c r="X813" s="76"/>
      <c r="Y813" s="76"/>
      <c r="Z813" s="76"/>
    </row>
    <row r="814" spans="1:26" ht="14.25" customHeight="1" x14ac:dyDescent="0.3">
      <c r="A814" s="76"/>
      <c r="B814" s="76"/>
      <c r="C814" s="76"/>
      <c r="D814" s="76"/>
      <c r="E814" s="76"/>
      <c r="F814" s="76"/>
      <c r="G814" s="76"/>
      <c r="H814" s="76"/>
      <c r="I814" s="76"/>
      <c r="J814" s="76"/>
      <c r="K814" s="76"/>
      <c r="L814" s="76"/>
      <c r="M814" s="76"/>
      <c r="N814" s="76"/>
      <c r="O814" s="76"/>
      <c r="P814" s="76"/>
      <c r="Q814" s="76"/>
      <c r="R814" s="76"/>
      <c r="S814" s="76"/>
      <c r="T814" s="76"/>
      <c r="U814" s="76"/>
      <c r="V814" s="76"/>
      <c r="W814" s="76"/>
      <c r="X814" s="76"/>
      <c r="Y814" s="76"/>
      <c r="Z814" s="76"/>
    </row>
    <row r="815" spans="1:26" ht="14.25" customHeight="1" x14ac:dyDescent="0.3">
      <c r="A815" s="76"/>
      <c r="B815" s="76"/>
      <c r="C815" s="76"/>
      <c r="D815" s="76"/>
      <c r="E815" s="76"/>
      <c r="F815" s="76"/>
      <c r="G815" s="76"/>
      <c r="H815" s="76"/>
      <c r="I815" s="76"/>
      <c r="J815" s="76"/>
      <c r="K815" s="76"/>
      <c r="L815" s="76"/>
      <c r="M815" s="76"/>
      <c r="N815" s="76"/>
      <c r="O815" s="76"/>
      <c r="P815" s="76"/>
      <c r="Q815" s="76"/>
      <c r="R815" s="76"/>
      <c r="S815" s="76"/>
      <c r="T815" s="76"/>
      <c r="U815" s="76"/>
      <c r="V815" s="76"/>
      <c r="W815" s="76"/>
      <c r="X815" s="76"/>
      <c r="Y815" s="76"/>
      <c r="Z815" s="76"/>
    </row>
    <row r="816" spans="1:26" ht="14.25" customHeight="1" x14ac:dyDescent="0.3">
      <c r="A816" s="76"/>
      <c r="B816" s="76"/>
      <c r="C816" s="76"/>
      <c r="D816" s="76"/>
      <c r="E816" s="76"/>
      <c r="F816" s="76"/>
      <c r="G816" s="76"/>
      <c r="H816" s="76"/>
      <c r="I816" s="76"/>
      <c r="J816" s="76"/>
      <c r="K816" s="76"/>
      <c r="L816" s="76"/>
      <c r="M816" s="76"/>
      <c r="N816" s="76"/>
      <c r="O816" s="76"/>
      <c r="P816" s="76"/>
      <c r="Q816" s="76"/>
      <c r="R816" s="76"/>
      <c r="S816" s="76"/>
      <c r="T816" s="76"/>
      <c r="U816" s="76"/>
      <c r="V816" s="76"/>
      <c r="W816" s="76"/>
      <c r="X816" s="76"/>
      <c r="Y816" s="76"/>
      <c r="Z816" s="76"/>
    </row>
    <row r="817" spans="1:26" ht="14.25" customHeight="1" x14ac:dyDescent="0.3">
      <c r="A817" s="76"/>
      <c r="B817" s="76"/>
      <c r="C817" s="76"/>
      <c r="D817" s="76"/>
      <c r="E817" s="76"/>
      <c r="F817" s="76"/>
      <c r="G817" s="76"/>
      <c r="H817" s="76"/>
      <c r="I817" s="76"/>
      <c r="J817" s="76"/>
      <c r="K817" s="76"/>
      <c r="L817" s="76"/>
      <c r="M817" s="76"/>
      <c r="N817" s="76"/>
      <c r="O817" s="76"/>
      <c r="P817" s="76"/>
      <c r="Q817" s="76"/>
      <c r="R817" s="76"/>
      <c r="S817" s="76"/>
      <c r="T817" s="76"/>
      <c r="U817" s="76"/>
      <c r="V817" s="76"/>
      <c r="W817" s="76"/>
      <c r="X817" s="76"/>
      <c r="Y817" s="76"/>
      <c r="Z817" s="76"/>
    </row>
    <row r="818" spans="1:26" ht="14.25" customHeight="1" x14ac:dyDescent="0.3">
      <c r="A818" s="76"/>
      <c r="B818" s="76"/>
      <c r="C818" s="76"/>
      <c r="D818" s="76"/>
      <c r="E818" s="76"/>
      <c r="F818" s="76"/>
      <c r="G818" s="76"/>
      <c r="H818" s="76"/>
      <c r="I818" s="76"/>
      <c r="J818" s="76"/>
      <c r="K818" s="76"/>
      <c r="L818" s="76"/>
      <c r="M818" s="76"/>
      <c r="N818" s="76"/>
      <c r="O818" s="76"/>
      <c r="P818" s="76"/>
      <c r="Q818" s="76"/>
      <c r="R818" s="76"/>
      <c r="S818" s="76"/>
      <c r="T818" s="76"/>
      <c r="U818" s="76"/>
      <c r="V818" s="76"/>
      <c r="W818" s="76"/>
      <c r="X818" s="76"/>
      <c r="Y818" s="76"/>
      <c r="Z818" s="76"/>
    </row>
    <row r="819" spans="1:26" ht="14.25" customHeight="1" x14ac:dyDescent="0.3">
      <c r="A819" s="76"/>
      <c r="B819" s="76"/>
      <c r="C819" s="76"/>
      <c r="D819" s="76"/>
      <c r="E819" s="76"/>
      <c r="F819" s="76"/>
      <c r="G819" s="76"/>
      <c r="H819" s="76"/>
      <c r="I819" s="76"/>
      <c r="J819" s="76"/>
      <c r="K819" s="76"/>
      <c r="L819" s="76"/>
      <c r="M819" s="76"/>
      <c r="N819" s="76"/>
      <c r="O819" s="76"/>
      <c r="P819" s="76"/>
      <c r="Q819" s="76"/>
      <c r="R819" s="76"/>
      <c r="S819" s="76"/>
      <c r="T819" s="76"/>
      <c r="U819" s="76"/>
      <c r="V819" s="76"/>
      <c r="W819" s="76"/>
      <c r="X819" s="76"/>
      <c r="Y819" s="76"/>
      <c r="Z819" s="76"/>
    </row>
    <row r="820" spans="1:26" ht="14.25" customHeight="1" x14ac:dyDescent="0.3">
      <c r="A820" s="76"/>
      <c r="B820" s="76"/>
      <c r="C820" s="76"/>
      <c r="D820" s="76"/>
      <c r="E820" s="76"/>
      <c r="F820" s="76"/>
      <c r="G820" s="76"/>
      <c r="H820" s="76"/>
      <c r="I820" s="76"/>
      <c r="J820" s="76"/>
      <c r="K820" s="76"/>
      <c r="L820" s="76"/>
      <c r="M820" s="76"/>
      <c r="N820" s="76"/>
      <c r="O820" s="76"/>
      <c r="P820" s="76"/>
      <c r="Q820" s="76"/>
      <c r="R820" s="76"/>
      <c r="S820" s="76"/>
      <c r="T820" s="76"/>
      <c r="U820" s="76"/>
      <c r="V820" s="76"/>
      <c r="W820" s="76"/>
      <c r="X820" s="76"/>
      <c r="Y820" s="76"/>
      <c r="Z820" s="76"/>
    </row>
    <row r="821" spans="1:26" ht="14.25" customHeight="1" x14ac:dyDescent="0.3">
      <c r="A821" s="76"/>
      <c r="B821" s="76"/>
      <c r="C821" s="76"/>
      <c r="D821" s="76"/>
      <c r="E821" s="76"/>
      <c r="F821" s="76"/>
      <c r="G821" s="76"/>
      <c r="H821" s="76"/>
      <c r="I821" s="76"/>
      <c r="J821" s="76"/>
      <c r="K821" s="76"/>
      <c r="L821" s="76"/>
      <c r="M821" s="76"/>
      <c r="N821" s="76"/>
      <c r="O821" s="76"/>
      <c r="P821" s="76"/>
      <c r="Q821" s="76"/>
      <c r="R821" s="76"/>
      <c r="S821" s="76"/>
      <c r="T821" s="76"/>
      <c r="U821" s="76"/>
      <c r="V821" s="76"/>
      <c r="W821" s="76"/>
      <c r="X821" s="76"/>
      <c r="Y821" s="76"/>
      <c r="Z821" s="76"/>
    </row>
    <row r="822" spans="1:26" ht="14.25" customHeight="1" x14ac:dyDescent="0.3">
      <c r="A822" s="76"/>
      <c r="B822" s="76"/>
      <c r="C822" s="76"/>
      <c r="D822" s="76"/>
      <c r="E822" s="76"/>
      <c r="F822" s="76"/>
      <c r="G822" s="76"/>
      <c r="H822" s="76"/>
      <c r="I822" s="76"/>
      <c r="J822" s="76"/>
      <c r="K822" s="76"/>
      <c r="L822" s="76"/>
      <c r="M822" s="76"/>
      <c r="N822" s="76"/>
      <c r="O822" s="76"/>
      <c r="P822" s="76"/>
      <c r="Q822" s="76"/>
      <c r="R822" s="76"/>
      <c r="S822" s="76"/>
      <c r="T822" s="76"/>
      <c r="U822" s="76"/>
      <c r="V822" s="76"/>
      <c r="W822" s="76"/>
      <c r="X822" s="76"/>
      <c r="Y822" s="76"/>
      <c r="Z822" s="76"/>
    </row>
    <row r="823" spans="1:26" ht="14.25" customHeight="1" x14ac:dyDescent="0.3">
      <c r="A823" s="76"/>
      <c r="B823" s="76"/>
      <c r="C823" s="76"/>
      <c r="D823" s="76"/>
      <c r="E823" s="76"/>
      <c r="F823" s="76"/>
      <c r="G823" s="76"/>
      <c r="H823" s="76"/>
      <c r="I823" s="76"/>
      <c r="J823" s="76"/>
      <c r="K823" s="76"/>
      <c r="L823" s="76"/>
      <c r="M823" s="76"/>
      <c r="N823" s="76"/>
      <c r="O823" s="76"/>
      <c r="P823" s="76"/>
      <c r="Q823" s="76"/>
      <c r="R823" s="76"/>
      <c r="S823" s="76"/>
      <c r="T823" s="76"/>
      <c r="U823" s="76"/>
      <c r="V823" s="76"/>
      <c r="W823" s="76"/>
      <c r="X823" s="76"/>
      <c r="Y823" s="76"/>
      <c r="Z823" s="76"/>
    </row>
    <row r="824" spans="1:26" ht="14.25" customHeight="1" x14ac:dyDescent="0.3">
      <c r="A824" s="76"/>
      <c r="B824" s="76"/>
      <c r="C824" s="76"/>
      <c r="D824" s="76"/>
      <c r="E824" s="76"/>
      <c r="F824" s="76"/>
      <c r="G824" s="76"/>
      <c r="H824" s="76"/>
      <c r="I824" s="76"/>
      <c r="J824" s="76"/>
      <c r="K824" s="76"/>
      <c r="L824" s="76"/>
      <c r="M824" s="76"/>
      <c r="N824" s="76"/>
      <c r="O824" s="76"/>
      <c r="P824" s="76"/>
      <c r="Q824" s="76"/>
      <c r="R824" s="76"/>
      <c r="S824" s="76"/>
      <c r="T824" s="76"/>
      <c r="U824" s="76"/>
      <c r="V824" s="76"/>
      <c r="W824" s="76"/>
      <c r="X824" s="76"/>
      <c r="Y824" s="76"/>
      <c r="Z824" s="76"/>
    </row>
    <row r="825" spans="1:26" ht="14.25" customHeight="1" x14ac:dyDescent="0.3">
      <c r="A825" s="76"/>
      <c r="B825" s="76"/>
      <c r="C825" s="76"/>
      <c r="D825" s="76"/>
      <c r="E825" s="76"/>
      <c r="F825" s="76"/>
      <c r="G825" s="76"/>
      <c r="H825" s="76"/>
      <c r="I825" s="76"/>
      <c r="J825" s="76"/>
      <c r="K825" s="76"/>
      <c r="L825" s="76"/>
      <c r="M825" s="76"/>
      <c r="N825" s="76"/>
      <c r="O825" s="76"/>
      <c r="P825" s="76"/>
      <c r="Q825" s="76"/>
      <c r="R825" s="76"/>
      <c r="S825" s="76"/>
      <c r="T825" s="76"/>
      <c r="U825" s="76"/>
      <c r="V825" s="76"/>
      <c r="W825" s="76"/>
      <c r="X825" s="76"/>
      <c r="Y825" s="76"/>
      <c r="Z825" s="76"/>
    </row>
    <row r="826" spans="1:26" ht="14.25" customHeight="1" x14ac:dyDescent="0.3">
      <c r="A826" s="76"/>
      <c r="B826" s="76"/>
      <c r="C826" s="76"/>
      <c r="D826" s="76"/>
      <c r="E826" s="76"/>
      <c r="F826" s="76"/>
      <c r="G826" s="76"/>
      <c r="H826" s="76"/>
      <c r="I826" s="76"/>
      <c r="J826" s="76"/>
      <c r="K826" s="76"/>
      <c r="L826" s="76"/>
      <c r="M826" s="76"/>
      <c r="N826" s="76"/>
      <c r="O826" s="76"/>
      <c r="P826" s="76"/>
      <c r="Q826" s="76"/>
      <c r="R826" s="76"/>
      <c r="S826" s="76"/>
      <c r="T826" s="76"/>
      <c r="U826" s="76"/>
      <c r="V826" s="76"/>
      <c r="W826" s="76"/>
      <c r="X826" s="76"/>
      <c r="Y826" s="76"/>
      <c r="Z826" s="76"/>
    </row>
    <row r="827" spans="1:26" ht="14.25" customHeight="1" x14ac:dyDescent="0.3">
      <c r="A827" s="76"/>
      <c r="B827" s="76"/>
      <c r="C827" s="76"/>
      <c r="D827" s="76"/>
      <c r="E827" s="76"/>
      <c r="F827" s="76"/>
      <c r="G827" s="76"/>
      <c r="H827" s="76"/>
      <c r="I827" s="76"/>
      <c r="J827" s="76"/>
      <c r="K827" s="76"/>
      <c r="L827" s="76"/>
      <c r="M827" s="76"/>
      <c r="N827" s="76"/>
      <c r="O827" s="76"/>
      <c r="P827" s="76"/>
      <c r="Q827" s="76"/>
      <c r="R827" s="76"/>
      <c r="S827" s="76"/>
      <c r="T827" s="76"/>
      <c r="U827" s="76"/>
      <c r="V827" s="76"/>
      <c r="W827" s="76"/>
      <c r="X827" s="76"/>
      <c r="Y827" s="76"/>
      <c r="Z827" s="76"/>
    </row>
    <row r="828" spans="1:26" ht="14.25" customHeight="1" x14ac:dyDescent="0.3">
      <c r="A828" s="76"/>
      <c r="B828" s="76"/>
      <c r="C828" s="76"/>
      <c r="D828" s="76"/>
      <c r="E828" s="76"/>
      <c r="F828" s="76"/>
      <c r="G828" s="76"/>
      <c r="H828" s="76"/>
      <c r="I828" s="76"/>
      <c r="J828" s="76"/>
      <c r="K828" s="76"/>
      <c r="L828" s="76"/>
      <c r="M828" s="76"/>
      <c r="N828" s="76"/>
      <c r="O828" s="76"/>
      <c r="P828" s="76"/>
      <c r="Q828" s="76"/>
      <c r="R828" s="76"/>
      <c r="S828" s="76"/>
      <c r="T828" s="76"/>
      <c r="U828" s="76"/>
      <c r="V828" s="76"/>
      <c r="W828" s="76"/>
      <c r="X828" s="76"/>
      <c r="Y828" s="76"/>
      <c r="Z828" s="76"/>
    </row>
    <row r="829" spans="1:26" ht="14.25" customHeight="1" x14ac:dyDescent="0.3">
      <c r="A829" s="76"/>
      <c r="B829" s="76"/>
      <c r="C829" s="76"/>
      <c r="D829" s="76"/>
      <c r="E829" s="76"/>
      <c r="F829" s="76"/>
      <c r="G829" s="76"/>
      <c r="H829" s="76"/>
      <c r="I829" s="76"/>
      <c r="J829" s="76"/>
      <c r="K829" s="76"/>
      <c r="L829" s="76"/>
      <c r="M829" s="76"/>
      <c r="N829" s="76"/>
      <c r="O829" s="76"/>
      <c r="P829" s="76"/>
      <c r="Q829" s="76"/>
      <c r="R829" s="76"/>
      <c r="S829" s="76"/>
      <c r="T829" s="76"/>
      <c r="U829" s="76"/>
      <c r="V829" s="76"/>
      <c r="W829" s="76"/>
      <c r="X829" s="76"/>
      <c r="Y829" s="76"/>
      <c r="Z829" s="76"/>
    </row>
    <row r="830" spans="1:26" ht="14.25" customHeight="1" x14ac:dyDescent="0.3">
      <c r="A830" s="76"/>
      <c r="B830" s="76"/>
      <c r="C830" s="76"/>
      <c r="D830" s="76"/>
      <c r="E830" s="76"/>
      <c r="F830" s="76"/>
      <c r="G830" s="76"/>
      <c r="H830" s="76"/>
      <c r="I830" s="76"/>
      <c r="J830" s="76"/>
      <c r="K830" s="76"/>
      <c r="L830" s="76"/>
      <c r="M830" s="76"/>
      <c r="N830" s="76"/>
      <c r="O830" s="76"/>
      <c r="P830" s="76"/>
      <c r="Q830" s="76"/>
      <c r="R830" s="76"/>
      <c r="S830" s="76"/>
      <c r="T830" s="76"/>
      <c r="U830" s="76"/>
      <c r="V830" s="76"/>
      <c r="W830" s="76"/>
      <c r="X830" s="76"/>
      <c r="Y830" s="76"/>
      <c r="Z830" s="76"/>
    </row>
    <row r="831" spans="1:26" ht="14.25" customHeight="1" x14ac:dyDescent="0.3">
      <c r="A831" s="76"/>
      <c r="B831" s="76"/>
      <c r="C831" s="76"/>
      <c r="D831" s="76"/>
      <c r="E831" s="76"/>
      <c r="F831" s="76"/>
      <c r="G831" s="76"/>
      <c r="H831" s="76"/>
      <c r="I831" s="76"/>
      <c r="J831" s="76"/>
      <c r="K831" s="76"/>
      <c r="L831" s="76"/>
      <c r="M831" s="76"/>
      <c r="N831" s="76"/>
      <c r="O831" s="76"/>
      <c r="P831" s="76"/>
      <c r="Q831" s="76"/>
      <c r="R831" s="76"/>
      <c r="S831" s="76"/>
      <c r="T831" s="76"/>
      <c r="U831" s="76"/>
      <c r="V831" s="76"/>
      <c r="W831" s="76"/>
      <c r="X831" s="76"/>
      <c r="Y831" s="76"/>
      <c r="Z831" s="76"/>
    </row>
    <row r="832" spans="1:26" ht="14.25" customHeight="1" x14ac:dyDescent="0.3">
      <c r="A832" s="76"/>
      <c r="B832" s="76"/>
      <c r="C832" s="76"/>
      <c r="D832" s="76"/>
      <c r="E832" s="76"/>
      <c r="F832" s="76"/>
      <c r="G832" s="76"/>
      <c r="H832" s="76"/>
      <c r="I832" s="76"/>
      <c r="J832" s="76"/>
      <c r="K832" s="76"/>
      <c r="L832" s="76"/>
      <c r="M832" s="76"/>
      <c r="N832" s="76"/>
      <c r="O832" s="76"/>
      <c r="P832" s="76"/>
      <c r="Q832" s="76"/>
      <c r="R832" s="76"/>
      <c r="S832" s="76"/>
      <c r="T832" s="76"/>
      <c r="U832" s="76"/>
      <c r="V832" s="76"/>
      <c r="W832" s="76"/>
      <c r="X832" s="76"/>
      <c r="Y832" s="76"/>
      <c r="Z832" s="76"/>
    </row>
    <row r="833" spans="1:26" ht="14.25" customHeight="1" x14ac:dyDescent="0.3">
      <c r="A833" s="76"/>
      <c r="B833" s="76"/>
      <c r="C833" s="76"/>
      <c r="D833" s="76"/>
      <c r="E833" s="76"/>
      <c r="F833" s="76"/>
      <c r="G833" s="76"/>
      <c r="H833" s="76"/>
      <c r="I833" s="76"/>
      <c r="J833" s="76"/>
      <c r="K833" s="76"/>
      <c r="L833" s="76"/>
      <c r="M833" s="76"/>
      <c r="N833" s="76"/>
      <c r="O833" s="76"/>
      <c r="P833" s="76"/>
      <c r="Q833" s="76"/>
      <c r="R833" s="76"/>
      <c r="S833" s="76"/>
      <c r="T833" s="76"/>
      <c r="U833" s="76"/>
      <c r="V833" s="76"/>
      <c r="W833" s="76"/>
      <c r="X833" s="76"/>
      <c r="Y833" s="76"/>
      <c r="Z833" s="76"/>
    </row>
    <row r="834" spans="1:26" ht="14.25" customHeight="1" x14ac:dyDescent="0.3">
      <c r="A834" s="76"/>
      <c r="B834" s="76"/>
      <c r="C834" s="76"/>
      <c r="D834" s="76"/>
      <c r="E834" s="76"/>
      <c r="F834" s="76"/>
      <c r="G834" s="76"/>
      <c r="H834" s="76"/>
      <c r="I834" s="76"/>
      <c r="J834" s="76"/>
      <c r="K834" s="76"/>
      <c r="L834" s="76"/>
      <c r="M834" s="76"/>
      <c r="N834" s="76"/>
      <c r="O834" s="76"/>
      <c r="P834" s="76"/>
      <c r="Q834" s="76"/>
      <c r="R834" s="76"/>
      <c r="S834" s="76"/>
      <c r="T834" s="76"/>
      <c r="U834" s="76"/>
      <c r="V834" s="76"/>
      <c r="W834" s="76"/>
      <c r="X834" s="76"/>
      <c r="Y834" s="76"/>
      <c r="Z834" s="76"/>
    </row>
    <row r="835" spans="1:26" ht="14.25" customHeight="1" x14ac:dyDescent="0.3">
      <c r="A835" s="76"/>
      <c r="B835" s="76"/>
      <c r="C835" s="76"/>
      <c r="D835" s="76"/>
      <c r="E835" s="76"/>
      <c r="F835" s="76"/>
      <c r="G835" s="76"/>
      <c r="H835" s="76"/>
      <c r="I835" s="76"/>
      <c r="J835" s="76"/>
      <c r="K835" s="76"/>
      <c r="L835" s="76"/>
      <c r="M835" s="76"/>
      <c r="N835" s="76"/>
      <c r="O835" s="76"/>
      <c r="P835" s="76"/>
      <c r="Q835" s="76"/>
      <c r="R835" s="76"/>
      <c r="S835" s="76"/>
      <c r="T835" s="76"/>
      <c r="U835" s="76"/>
      <c r="V835" s="76"/>
      <c r="W835" s="76"/>
      <c r="X835" s="76"/>
      <c r="Y835" s="76"/>
      <c r="Z835" s="76"/>
    </row>
    <row r="836" spans="1:26" ht="14.25" customHeight="1" x14ac:dyDescent="0.3">
      <c r="A836" s="76"/>
      <c r="B836" s="76"/>
      <c r="C836" s="76"/>
      <c r="D836" s="76"/>
      <c r="E836" s="76"/>
      <c r="F836" s="76"/>
      <c r="G836" s="76"/>
      <c r="H836" s="76"/>
      <c r="I836" s="76"/>
      <c r="J836" s="76"/>
      <c r="K836" s="76"/>
      <c r="L836" s="76"/>
      <c r="M836" s="76"/>
      <c r="N836" s="76"/>
      <c r="O836" s="76"/>
      <c r="P836" s="76"/>
      <c r="Q836" s="76"/>
      <c r="R836" s="76"/>
      <c r="S836" s="76"/>
      <c r="T836" s="76"/>
      <c r="U836" s="76"/>
      <c r="V836" s="76"/>
      <c r="W836" s="76"/>
      <c r="X836" s="76"/>
      <c r="Y836" s="76"/>
      <c r="Z836" s="76"/>
    </row>
    <row r="837" spans="1:26" ht="14.25" customHeight="1" x14ac:dyDescent="0.3">
      <c r="A837" s="76"/>
      <c r="B837" s="76"/>
      <c r="C837" s="76"/>
      <c r="D837" s="76"/>
      <c r="E837" s="76"/>
      <c r="F837" s="76"/>
      <c r="G837" s="76"/>
      <c r="H837" s="76"/>
      <c r="I837" s="76"/>
      <c r="J837" s="76"/>
      <c r="K837" s="76"/>
      <c r="L837" s="76"/>
      <c r="M837" s="76"/>
      <c r="N837" s="76"/>
      <c r="O837" s="76"/>
      <c r="P837" s="76"/>
      <c r="Q837" s="76"/>
      <c r="R837" s="76"/>
      <c r="S837" s="76"/>
      <c r="T837" s="76"/>
      <c r="U837" s="76"/>
      <c r="V837" s="76"/>
      <c r="W837" s="76"/>
      <c r="X837" s="76"/>
      <c r="Y837" s="76"/>
      <c r="Z837" s="76"/>
    </row>
    <row r="838" spans="1:26" ht="14.25" customHeight="1" x14ac:dyDescent="0.3">
      <c r="A838" s="76"/>
      <c r="B838" s="76"/>
      <c r="C838" s="76"/>
      <c r="D838" s="76"/>
      <c r="E838" s="76"/>
      <c r="F838" s="76"/>
      <c r="G838" s="76"/>
      <c r="H838" s="76"/>
      <c r="I838" s="76"/>
      <c r="J838" s="76"/>
      <c r="K838" s="76"/>
      <c r="L838" s="76"/>
      <c r="M838" s="76"/>
      <c r="N838" s="76"/>
      <c r="O838" s="76"/>
      <c r="P838" s="76"/>
      <c r="Q838" s="76"/>
      <c r="R838" s="76"/>
      <c r="S838" s="76"/>
      <c r="T838" s="76"/>
      <c r="U838" s="76"/>
      <c r="V838" s="76"/>
      <c r="W838" s="76"/>
      <c r="X838" s="76"/>
      <c r="Y838" s="76"/>
      <c r="Z838" s="76"/>
    </row>
    <row r="839" spans="1:26" ht="14.25" customHeight="1" x14ac:dyDescent="0.3">
      <c r="A839" s="76"/>
      <c r="B839" s="76"/>
      <c r="C839" s="76"/>
      <c r="D839" s="76"/>
      <c r="E839" s="76"/>
      <c r="F839" s="76"/>
      <c r="G839" s="76"/>
      <c r="H839" s="76"/>
      <c r="I839" s="76"/>
      <c r="J839" s="76"/>
      <c r="K839" s="76"/>
      <c r="L839" s="76"/>
      <c r="M839" s="76"/>
      <c r="N839" s="76"/>
      <c r="O839" s="76"/>
      <c r="P839" s="76"/>
      <c r="Q839" s="76"/>
      <c r="R839" s="76"/>
      <c r="S839" s="76"/>
      <c r="T839" s="76"/>
      <c r="U839" s="76"/>
      <c r="V839" s="76"/>
      <c r="W839" s="76"/>
      <c r="X839" s="76"/>
      <c r="Y839" s="76"/>
      <c r="Z839" s="76"/>
    </row>
    <row r="840" spans="1:26" ht="14.25" customHeight="1" x14ac:dyDescent="0.3">
      <c r="A840" s="76"/>
      <c r="B840" s="76"/>
      <c r="C840" s="76"/>
      <c r="D840" s="76"/>
      <c r="E840" s="76"/>
      <c r="F840" s="76"/>
      <c r="G840" s="76"/>
      <c r="H840" s="76"/>
      <c r="I840" s="76"/>
      <c r="J840" s="76"/>
      <c r="K840" s="76"/>
      <c r="L840" s="76"/>
      <c r="M840" s="76"/>
      <c r="N840" s="76"/>
      <c r="O840" s="76"/>
      <c r="P840" s="76"/>
      <c r="Q840" s="76"/>
      <c r="R840" s="76"/>
      <c r="S840" s="76"/>
      <c r="T840" s="76"/>
      <c r="U840" s="76"/>
      <c r="V840" s="76"/>
      <c r="W840" s="76"/>
      <c r="X840" s="76"/>
      <c r="Y840" s="76"/>
      <c r="Z840" s="76"/>
    </row>
    <row r="841" spans="1:26" ht="14.25" customHeight="1" x14ac:dyDescent="0.3">
      <c r="A841" s="76"/>
      <c r="B841" s="76"/>
      <c r="C841" s="76"/>
      <c r="D841" s="76"/>
      <c r="E841" s="76"/>
      <c r="F841" s="76"/>
      <c r="G841" s="76"/>
      <c r="H841" s="76"/>
      <c r="I841" s="76"/>
      <c r="J841" s="76"/>
      <c r="K841" s="76"/>
      <c r="L841" s="76"/>
      <c r="M841" s="76"/>
      <c r="N841" s="76"/>
      <c r="O841" s="76"/>
      <c r="P841" s="76"/>
      <c r="Q841" s="76"/>
      <c r="R841" s="76"/>
      <c r="S841" s="76"/>
      <c r="T841" s="76"/>
      <c r="U841" s="76"/>
      <c r="V841" s="76"/>
      <c r="W841" s="76"/>
      <c r="X841" s="76"/>
      <c r="Y841" s="76"/>
      <c r="Z841" s="76"/>
    </row>
    <row r="842" spans="1:26" ht="14.25" customHeight="1" x14ac:dyDescent="0.3">
      <c r="A842" s="76"/>
      <c r="B842" s="76"/>
      <c r="C842" s="76"/>
      <c r="D842" s="76"/>
      <c r="E842" s="76"/>
      <c r="F842" s="76"/>
      <c r="G842" s="76"/>
      <c r="H842" s="76"/>
      <c r="I842" s="76"/>
      <c r="J842" s="76"/>
      <c r="K842" s="76"/>
      <c r="L842" s="76"/>
      <c r="M842" s="76"/>
      <c r="N842" s="76"/>
      <c r="O842" s="76"/>
      <c r="P842" s="76"/>
      <c r="Q842" s="76"/>
      <c r="R842" s="76"/>
      <c r="S842" s="76"/>
      <c r="T842" s="76"/>
      <c r="U842" s="76"/>
      <c r="V842" s="76"/>
      <c r="W842" s="76"/>
      <c r="X842" s="76"/>
      <c r="Y842" s="76"/>
      <c r="Z842" s="76"/>
    </row>
    <row r="843" spans="1:26" ht="14.25" customHeight="1" x14ac:dyDescent="0.3">
      <c r="A843" s="76"/>
      <c r="B843" s="76"/>
      <c r="C843" s="76"/>
      <c r="D843" s="76"/>
      <c r="E843" s="76"/>
      <c r="F843" s="76"/>
      <c r="G843" s="76"/>
      <c r="H843" s="76"/>
      <c r="I843" s="76"/>
      <c r="J843" s="76"/>
      <c r="K843" s="76"/>
      <c r="L843" s="76"/>
      <c r="M843" s="76"/>
      <c r="N843" s="76"/>
      <c r="O843" s="76"/>
      <c r="P843" s="76"/>
      <c r="Q843" s="76"/>
      <c r="R843" s="76"/>
      <c r="S843" s="76"/>
      <c r="T843" s="76"/>
      <c r="U843" s="76"/>
      <c r="V843" s="76"/>
      <c r="W843" s="76"/>
      <c r="X843" s="76"/>
      <c r="Y843" s="76"/>
      <c r="Z843" s="76"/>
    </row>
    <row r="844" spans="1:26" ht="14.25" customHeight="1" x14ac:dyDescent="0.3">
      <c r="A844" s="76"/>
      <c r="B844" s="76"/>
      <c r="C844" s="76"/>
      <c r="D844" s="76"/>
      <c r="E844" s="76"/>
      <c r="F844" s="76"/>
      <c r="G844" s="76"/>
      <c r="H844" s="76"/>
      <c r="I844" s="76"/>
      <c r="J844" s="76"/>
      <c r="K844" s="76"/>
      <c r="L844" s="76"/>
      <c r="M844" s="76"/>
      <c r="N844" s="76"/>
      <c r="O844" s="76"/>
      <c r="P844" s="76"/>
      <c r="Q844" s="76"/>
      <c r="R844" s="76"/>
      <c r="S844" s="76"/>
      <c r="T844" s="76"/>
      <c r="U844" s="76"/>
      <c r="V844" s="76"/>
      <c r="W844" s="76"/>
      <c r="X844" s="76"/>
      <c r="Y844" s="76"/>
      <c r="Z844" s="76"/>
    </row>
    <row r="845" spans="1:26" ht="14.25" customHeight="1" x14ac:dyDescent="0.3">
      <c r="A845" s="76"/>
      <c r="B845" s="76"/>
      <c r="C845" s="76"/>
      <c r="D845" s="76"/>
      <c r="E845" s="76"/>
      <c r="F845" s="76"/>
      <c r="G845" s="76"/>
      <c r="H845" s="76"/>
      <c r="I845" s="76"/>
      <c r="J845" s="76"/>
      <c r="K845" s="76"/>
      <c r="L845" s="76"/>
      <c r="M845" s="76"/>
      <c r="N845" s="76"/>
      <c r="O845" s="76"/>
      <c r="P845" s="76"/>
      <c r="Q845" s="76"/>
      <c r="R845" s="76"/>
      <c r="S845" s="76"/>
      <c r="T845" s="76"/>
      <c r="U845" s="76"/>
      <c r="V845" s="76"/>
      <c r="W845" s="76"/>
      <c r="X845" s="76"/>
      <c r="Y845" s="76"/>
      <c r="Z845" s="76"/>
    </row>
    <row r="846" spans="1:26" ht="14.25" customHeight="1" x14ac:dyDescent="0.3">
      <c r="A846" s="76"/>
      <c r="B846" s="76"/>
      <c r="C846" s="76"/>
      <c r="D846" s="76"/>
      <c r="E846" s="76"/>
      <c r="F846" s="76"/>
      <c r="G846" s="76"/>
      <c r="H846" s="76"/>
      <c r="I846" s="76"/>
      <c r="J846" s="76"/>
      <c r="K846" s="76"/>
      <c r="L846" s="76"/>
      <c r="M846" s="76"/>
      <c r="N846" s="76"/>
      <c r="O846" s="76"/>
      <c r="P846" s="76"/>
      <c r="Q846" s="76"/>
      <c r="R846" s="76"/>
      <c r="S846" s="76"/>
      <c r="T846" s="76"/>
      <c r="U846" s="76"/>
      <c r="V846" s="76"/>
      <c r="W846" s="76"/>
      <c r="X846" s="76"/>
      <c r="Y846" s="76"/>
      <c r="Z846" s="76"/>
    </row>
    <row r="847" spans="1:26" ht="14.25" customHeight="1" x14ac:dyDescent="0.3">
      <c r="A847" s="76"/>
      <c r="B847" s="76"/>
      <c r="C847" s="76"/>
      <c r="D847" s="76"/>
      <c r="E847" s="76"/>
      <c r="F847" s="76"/>
      <c r="G847" s="76"/>
      <c r="H847" s="76"/>
      <c r="I847" s="76"/>
      <c r="J847" s="76"/>
      <c r="K847" s="76"/>
      <c r="L847" s="76"/>
      <c r="M847" s="76"/>
      <c r="N847" s="76"/>
      <c r="O847" s="76"/>
      <c r="P847" s="76"/>
      <c r="Q847" s="76"/>
      <c r="R847" s="76"/>
      <c r="S847" s="76"/>
      <c r="T847" s="76"/>
      <c r="U847" s="76"/>
      <c r="V847" s="76"/>
      <c r="W847" s="76"/>
      <c r="X847" s="76"/>
      <c r="Y847" s="76"/>
      <c r="Z847" s="76"/>
    </row>
    <row r="848" spans="1:26" ht="14.25" customHeight="1" x14ac:dyDescent="0.3">
      <c r="A848" s="76"/>
      <c r="B848" s="76"/>
      <c r="C848" s="76"/>
      <c r="D848" s="76"/>
      <c r="E848" s="76"/>
      <c r="F848" s="76"/>
      <c r="G848" s="76"/>
      <c r="H848" s="76"/>
      <c r="I848" s="76"/>
      <c r="J848" s="76"/>
      <c r="K848" s="76"/>
      <c r="L848" s="76"/>
      <c r="M848" s="76"/>
      <c r="N848" s="76"/>
      <c r="O848" s="76"/>
      <c r="P848" s="76"/>
      <c r="Q848" s="76"/>
      <c r="R848" s="76"/>
      <c r="S848" s="76"/>
      <c r="T848" s="76"/>
      <c r="U848" s="76"/>
      <c r="V848" s="76"/>
      <c r="W848" s="76"/>
      <c r="X848" s="76"/>
      <c r="Y848" s="76"/>
      <c r="Z848" s="76"/>
    </row>
    <row r="849" spans="1:26" ht="14.25" customHeight="1" x14ac:dyDescent="0.3">
      <c r="A849" s="76"/>
      <c r="B849" s="76"/>
      <c r="C849" s="76"/>
      <c r="D849" s="76"/>
      <c r="E849" s="76"/>
      <c r="F849" s="76"/>
      <c r="G849" s="76"/>
      <c r="H849" s="76"/>
      <c r="I849" s="76"/>
      <c r="J849" s="76"/>
      <c r="K849" s="76"/>
      <c r="L849" s="76"/>
      <c r="M849" s="76"/>
      <c r="N849" s="76"/>
      <c r="O849" s="76"/>
      <c r="P849" s="76"/>
      <c r="Q849" s="76"/>
      <c r="R849" s="76"/>
      <c r="S849" s="76"/>
      <c r="T849" s="76"/>
      <c r="U849" s="76"/>
      <c r="V849" s="76"/>
      <c r="W849" s="76"/>
      <c r="X849" s="76"/>
      <c r="Y849" s="76"/>
      <c r="Z849" s="76"/>
    </row>
    <row r="850" spans="1:26" ht="14.25" customHeight="1" x14ac:dyDescent="0.3">
      <c r="A850" s="76"/>
      <c r="B850" s="76"/>
      <c r="C850" s="76"/>
      <c r="D850" s="76"/>
      <c r="E850" s="76"/>
      <c r="F850" s="76"/>
      <c r="G850" s="76"/>
      <c r="H850" s="76"/>
      <c r="I850" s="76"/>
      <c r="J850" s="76"/>
      <c r="K850" s="76"/>
      <c r="L850" s="76"/>
      <c r="M850" s="76"/>
      <c r="N850" s="76"/>
      <c r="O850" s="76"/>
      <c r="P850" s="76"/>
      <c r="Q850" s="76"/>
      <c r="R850" s="76"/>
      <c r="S850" s="76"/>
      <c r="T850" s="76"/>
      <c r="U850" s="76"/>
      <c r="V850" s="76"/>
      <c r="W850" s="76"/>
      <c r="X850" s="76"/>
      <c r="Y850" s="76"/>
      <c r="Z850" s="76"/>
    </row>
    <row r="851" spans="1:26" ht="14.25" customHeight="1" x14ac:dyDescent="0.3">
      <c r="A851" s="76"/>
      <c r="B851" s="76"/>
      <c r="C851" s="76"/>
      <c r="D851" s="76"/>
      <c r="E851" s="76"/>
      <c r="F851" s="76"/>
      <c r="G851" s="76"/>
      <c r="H851" s="76"/>
      <c r="I851" s="76"/>
      <c r="J851" s="76"/>
      <c r="K851" s="76"/>
      <c r="L851" s="76"/>
      <c r="M851" s="76"/>
      <c r="N851" s="76"/>
      <c r="O851" s="76"/>
      <c r="P851" s="76"/>
      <c r="Q851" s="76"/>
      <c r="R851" s="76"/>
      <c r="S851" s="76"/>
      <c r="T851" s="76"/>
      <c r="U851" s="76"/>
      <c r="V851" s="76"/>
      <c r="W851" s="76"/>
      <c r="X851" s="76"/>
      <c r="Y851" s="76"/>
      <c r="Z851" s="76"/>
    </row>
    <row r="852" spans="1:26" ht="14.25" customHeight="1" x14ac:dyDescent="0.3">
      <c r="A852" s="76"/>
      <c r="B852" s="76"/>
      <c r="C852" s="76"/>
      <c r="D852" s="76"/>
      <c r="E852" s="76"/>
      <c r="F852" s="76"/>
      <c r="G852" s="76"/>
      <c r="H852" s="76"/>
      <c r="I852" s="76"/>
      <c r="J852" s="76"/>
      <c r="K852" s="76"/>
      <c r="L852" s="76"/>
      <c r="M852" s="76"/>
      <c r="N852" s="76"/>
      <c r="O852" s="76"/>
      <c r="P852" s="76"/>
      <c r="Q852" s="76"/>
      <c r="R852" s="76"/>
      <c r="S852" s="76"/>
      <c r="T852" s="76"/>
      <c r="U852" s="76"/>
      <c r="V852" s="76"/>
      <c r="W852" s="76"/>
      <c r="X852" s="76"/>
      <c r="Y852" s="76"/>
      <c r="Z852" s="76"/>
    </row>
    <row r="853" spans="1:26" ht="14.25" customHeight="1" x14ac:dyDescent="0.3">
      <c r="A853" s="76"/>
      <c r="B853" s="76"/>
      <c r="C853" s="76"/>
      <c r="D853" s="76"/>
      <c r="E853" s="76"/>
      <c r="F853" s="76"/>
      <c r="G853" s="76"/>
      <c r="H853" s="76"/>
      <c r="I853" s="76"/>
      <c r="J853" s="76"/>
      <c r="K853" s="76"/>
      <c r="L853" s="76"/>
      <c r="M853" s="76"/>
      <c r="N853" s="76"/>
      <c r="O853" s="76"/>
      <c r="P853" s="76"/>
      <c r="Q853" s="76"/>
      <c r="R853" s="76"/>
      <c r="S853" s="76"/>
      <c r="T853" s="76"/>
      <c r="U853" s="76"/>
      <c r="V853" s="76"/>
      <c r="W853" s="76"/>
      <c r="X853" s="76"/>
      <c r="Y853" s="76"/>
      <c r="Z853" s="76"/>
    </row>
    <row r="854" spans="1:26" ht="14.25" customHeight="1" x14ac:dyDescent="0.3">
      <c r="A854" s="76"/>
      <c r="B854" s="76"/>
      <c r="C854" s="76"/>
      <c r="D854" s="76"/>
      <c r="E854" s="76"/>
      <c r="F854" s="76"/>
      <c r="G854" s="76"/>
      <c r="H854" s="76"/>
      <c r="I854" s="76"/>
      <c r="J854" s="76"/>
      <c r="K854" s="76"/>
      <c r="L854" s="76"/>
      <c r="M854" s="76"/>
      <c r="N854" s="76"/>
      <c r="O854" s="76"/>
      <c r="P854" s="76"/>
      <c r="Q854" s="76"/>
      <c r="R854" s="76"/>
      <c r="S854" s="76"/>
      <c r="T854" s="76"/>
      <c r="U854" s="76"/>
      <c r="V854" s="76"/>
      <c r="W854" s="76"/>
      <c r="X854" s="76"/>
      <c r="Y854" s="76"/>
      <c r="Z854" s="76"/>
    </row>
    <row r="855" spans="1:26" ht="14.25" customHeight="1" x14ac:dyDescent="0.3">
      <c r="A855" s="76"/>
      <c r="B855" s="76"/>
      <c r="C855" s="76"/>
      <c r="D855" s="76"/>
      <c r="E855" s="76"/>
      <c r="F855" s="76"/>
      <c r="G855" s="76"/>
      <c r="H855" s="76"/>
      <c r="I855" s="76"/>
      <c r="J855" s="76"/>
      <c r="K855" s="76"/>
      <c r="L855" s="76"/>
      <c r="M855" s="76"/>
      <c r="N855" s="76"/>
      <c r="O855" s="76"/>
      <c r="P855" s="76"/>
      <c r="Q855" s="76"/>
      <c r="R855" s="76"/>
      <c r="S855" s="76"/>
      <c r="T855" s="76"/>
      <c r="U855" s="76"/>
      <c r="V855" s="76"/>
      <c r="W855" s="76"/>
      <c r="X855" s="76"/>
      <c r="Y855" s="76"/>
      <c r="Z855" s="76"/>
    </row>
    <row r="856" spans="1:26" ht="14.25" customHeight="1" x14ac:dyDescent="0.3">
      <c r="A856" s="76"/>
      <c r="B856" s="76"/>
      <c r="C856" s="76"/>
      <c r="D856" s="76"/>
      <c r="E856" s="76"/>
      <c r="F856" s="76"/>
      <c r="G856" s="76"/>
      <c r="H856" s="76"/>
      <c r="I856" s="76"/>
      <c r="J856" s="76"/>
      <c r="K856" s="76"/>
      <c r="L856" s="76"/>
      <c r="M856" s="76"/>
      <c r="N856" s="76"/>
      <c r="O856" s="76"/>
      <c r="P856" s="76"/>
      <c r="Q856" s="76"/>
      <c r="R856" s="76"/>
      <c r="S856" s="76"/>
      <c r="T856" s="76"/>
      <c r="U856" s="76"/>
      <c r="V856" s="76"/>
      <c r="W856" s="76"/>
      <c r="X856" s="76"/>
      <c r="Y856" s="76"/>
      <c r="Z856" s="76"/>
    </row>
    <row r="857" spans="1:26" ht="14.25" customHeight="1" x14ac:dyDescent="0.3">
      <c r="A857" s="76"/>
      <c r="B857" s="76"/>
      <c r="C857" s="76"/>
      <c r="D857" s="76"/>
      <c r="E857" s="76"/>
      <c r="F857" s="76"/>
      <c r="G857" s="76"/>
      <c r="H857" s="76"/>
      <c r="I857" s="76"/>
      <c r="J857" s="76"/>
      <c r="K857" s="76"/>
      <c r="L857" s="76"/>
      <c r="M857" s="76"/>
      <c r="N857" s="76"/>
      <c r="O857" s="76"/>
      <c r="P857" s="76"/>
      <c r="Q857" s="76"/>
      <c r="R857" s="76"/>
      <c r="S857" s="76"/>
      <c r="T857" s="76"/>
      <c r="U857" s="76"/>
      <c r="V857" s="76"/>
      <c r="W857" s="76"/>
      <c r="X857" s="76"/>
      <c r="Y857" s="76"/>
      <c r="Z857" s="76"/>
    </row>
    <row r="858" spans="1:26" ht="14.25" customHeight="1" x14ac:dyDescent="0.3">
      <c r="A858" s="76"/>
      <c r="B858" s="76"/>
      <c r="C858" s="76"/>
      <c r="D858" s="76"/>
      <c r="E858" s="76"/>
      <c r="F858" s="76"/>
      <c r="G858" s="76"/>
      <c r="H858" s="76"/>
      <c r="I858" s="76"/>
      <c r="J858" s="76"/>
      <c r="K858" s="76"/>
      <c r="L858" s="76"/>
      <c r="M858" s="76"/>
      <c r="N858" s="76"/>
      <c r="O858" s="76"/>
      <c r="P858" s="76"/>
      <c r="Q858" s="76"/>
      <c r="R858" s="76"/>
      <c r="S858" s="76"/>
      <c r="T858" s="76"/>
      <c r="U858" s="76"/>
      <c r="V858" s="76"/>
      <c r="W858" s="76"/>
      <c r="X858" s="76"/>
      <c r="Y858" s="76"/>
      <c r="Z858" s="76"/>
    </row>
    <row r="859" spans="1:26" ht="14.25" customHeight="1" x14ac:dyDescent="0.3">
      <c r="A859" s="76"/>
      <c r="B859" s="76"/>
      <c r="C859" s="76"/>
      <c r="D859" s="76"/>
      <c r="E859" s="76"/>
      <c r="F859" s="76"/>
      <c r="G859" s="76"/>
      <c r="H859" s="76"/>
      <c r="I859" s="76"/>
      <c r="J859" s="76"/>
      <c r="K859" s="76"/>
      <c r="L859" s="76"/>
      <c r="M859" s="76"/>
      <c r="N859" s="76"/>
      <c r="O859" s="76"/>
      <c r="P859" s="76"/>
      <c r="Q859" s="76"/>
      <c r="R859" s="76"/>
      <c r="S859" s="76"/>
      <c r="T859" s="76"/>
      <c r="U859" s="76"/>
      <c r="V859" s="76"/>
      <c r="W859" s="76"/>
      <c r="X859" s="76"/>
      <c r="Y859" s="76"/>
      <c r="Z859" s="76"/>
    </row>
    <row r="860" spans="1:26" ht="14.25" customHeight="1" x14ac:dyDescent="0.3">
      <c r="A860" s="76"/>
      <c r="B860" s="76"/>
      <c r="C860" s="76"/>
      <c r="D860" s="76"/>
      <c r="E860" s="76"/>
      <c r="F860" s="76"/>
      <c r="G860" s="76"/>
      <c r="H860" s="76"/>
      <c r="I860" s="76"/>
      <c r="J860" s="76"/>
      <c r="K860" s="76"/>
      <c r="L860" s="76"/>
      <c r="M860" s="76"/>
      <c r="N860" s="76"/>
      <c r="O860" s="76"/>
      <c r="P860" s="76"/>
      <c r="Q860" s="76"/>
      <c r="R860" s="76"/>
      <c r="S860" s="76"/>
      <c r="T860" s="76"/>
      <c r="U860" s="76"/>
      <c r="V860" s="76"/>
      <c r="W860" s="76"/>
      <c r="X860" s="76"/>
      <c r="Y860" s="76"/>
      <c r="Z860" s="76"/>
    </row>
    <row r="861" spans="1:26" ht="14.25" customHeight="1" x14ac:dyDescent="0.3">
      <c r="A861" s="76"/>
      <c r="B861" s="76"/>
      <c r="C861" s="76"/>
      <c r="D861" s="76"/>
      <c r="E861" s="76"/>
      <c r="F861" s="76"/>
      <c r="G861" s="76"/>
      <c r="H861" s="76"/>
      <c r="I861" s="76"/>
      <c r="J861" s="76"/>
      <c r="K861" s="76"/>
      <c r="L861" s="76"/>
      <c r="M861" s="76"/>
      <c r="N861" s="76"/>
      <c r="O861" s="76"/>
      <c r="P861" s="76"/>
      <c r="Q861" s="76"/>
      <c r="R861" s="76"/>
      <c r="S861" s="76"/>
      <c r="T861" s="76"/>
      <c r="U861" s="76"/>
      <c r="V861" s="76"/>
      <c r="W861" s="76"/>
      <c r="X861" s="76"/>
      <c r="Y861" s="76"/>
      <c r="Z861" s="76"/>
    </row>
    <row r="862" spans="1:26" ht="14.25" customHeight="1" x14ac:dyDescent="0.3">
      <c r="A862" s="76"/>
      <c r="B862" s="76"/>
      <c r="C862" s="76"/>
      <c r="D862" s="76"/>
      <c r="E862" s="76"/>
      <c r="F862" s="76"/>
      <c r="G862" s="76"/>
      <c r="H862" s="76"/>
      <c r="I862" s="76"/>
      <c r="J862" s="76"/>
      <c r="K862" s="76"/>
      <c r="L862" s="76"/>
      <c r="M862" s="76"/>
      <c r="N862" s="76"/>
      <c r="O862" s="76"/>
      <c r="P862" s="76"/>
      <c r="Q862" s="76"/>
      <c r="R862" s="76"/>
      <c r="S862" s="76"/>
      <c r="T862" s="76"/>
      <c r="U862" s="76"/>
      <c r="V862" s="76"/>
      <c r="W862" s="76"/>
      <c r="X862" s="76"/>
      <c r="Y862" s="76"/>
      <c r="Z862" s="76"/>
    </row>
    <row r="863" spans="1:26" ht="14.25" customHeight="1" x14ac:dyDescent="0.3">
      <c r="A863" s="76"/>
      <c r="B863" s="76"/>
      <c r="C863" s="76"/>
      <c r="D863" s="76"/>
      <c r="E863" s="76"/>
      <c r="F863" s="76"/>
      <c r="G863" s="76"/>
      <c r="H863" s="76"/>
      <c r="I863" s="76"/>
      <c r="J863" s="76"/>
      <c r="K863" s="76"/>
      <c r="L863" s="76"/>
      <c r="M863" s="76"/>
      <c r="N863" s="76"/>
      <c r="O863" s="76"/>
      <c r="P863" s="76"/>
      <c r="Q863" s="76"/>
      <c r="R863" s="76"/>
      <c r="S863" s="76"/>
      <c r="T863" s="76"/>
      <c r="U863" s="76"/>
      <c r="V863" s="76"/>
      <c r="W863" s="76"/>
      <c r="X863" s="76"/>
      <c r="Y863" s="76"/>
      <c r="Z863" s="76"/>
    </row>
    <row r="864" spans="1:26" ht="14.25" customHeight="1" x14ac:dyDescent="0.3">
      <c r="A864" s="76"/>
      <c r="B864" s="76"/>
      <c r="C864" s="76"/>
      <c r="D864" s="76"/>
      <c r="E864" s="76"/>
      <c r="F864" s="76"/>
      <c r="G864" s="76"/>
      <c r="H864" s="76"/>
      <c r="I864" s="76"/>
      <c r="J864" s="76"/>
      <c r="K864" s="76"/>
      <c r="L864" s="76"/>
      <c r="M864" s="76"/>
      <c r="N864" s="76"/>
      <c r="O864" s="76"/>
      <c r="P864" s="76"/>
      <c r="Q864" s="76"/>
      <c r="R864" s="76"/>
      <c r="S864" s="76"/>
      <c r="T864" s="76"/>
      <c r="U864" s="76"/>
      <c r="V864" s="76"/>
      <c r="W864" s="76"/>
      <c r="X864" s="76"/>
      <c r="Y864" s="76"/>
      <c r="Z864" s="76"/>
    </row>
    <row r="865" spans="1:26" ht="14.25" customHeight="1" x14ac:dyDescent="0.3">
      <c r="A865" s="76"/>
      <c r="B865" s="76"/>
      <c r="C865" s="76"/>
      <c r="D865" s="76"/>
      <c r="E865" s="76"/>
      <c r="F865" s="76"/>
      <c r="G865" s="76"/>
      <c r="H865" s="76"/>
      <c r="I865" s="76"/>
      <c r="J865" s="76"/>
      <c r="K865" s="76"/>
      <c r="L865" s="76"/>
      <c r="M865" s="76"/>
      <c r="N865" s="76"/>
      <c r="O865" s="76"/>
      <c r="P865" s="76"/>
      <c r="Q865" s="76"/>
      <c r="R865" s="76"/>
      <c r="S865" s="76"/>
      <c r="T865" s="76"/>
      <c r="U865" s="76"/>
      <c r="V865" s="76"/>
      <c r="W865" s="76"/>
      <c r="X865" s="76"/>
      <c r="Y865" s="76"/>
      <c r="Z865" s="76"/>
    </row>
    <row r="866" spans="1:26" ht="14.25" customHeight="1" x14ac:dyDescent="0.3">
      <c r="A866" s="76"/>
      <c r="B866" s="76"/>
      <c r="C866" s="76"/>
      <c r="D866" s="76"/>
      <c r="E866" s="76"/>
      <c r="F866" s="76"/>
      <c r="G866" s="76"/>
      <c r="H866" s="76"/>
      <c r="I866" s="76"/>
      <c r="J866" s="76"/>
      <c r="K866" s="76"/>
      <c r="L866" s="76"/>
      <c r="M866" s="76"/>
      <c r="N866" s="76"/>
      <c r="O866" s="76"/>
      <c r="P866" s="76"/>
      <c r="Q866" s="76"/>
      <c r="R866" s="76"/>
      <c r="S866" s="76"/>
      <c r="T866" s="76"/>
      <c r="U866" s="76"/>
      <c r="V866" s="76"/>
      <c r="W866" s="76"/>
      <c r="X866" s="76"/>
      <c r="Y866" s="76"/>
      <c r="Z866" s="76"/>
    </row>
    <row r="867" spans="1:26" ht="14.25" customHeight="1" x14ac:dyDescent="0.3">
      <c r="A867" s="76"/>
      <c r="B867" s="76"/>
      <c r="C867" s="76"/>
      <c r="D867" s="76"/>
      <c r="E867" s="76"/>
      <c r="F867" s="76"/>
      <c r="G867" s="76"/>
      <c r="H867" s="76"/>
      <c r="I867" s="76"/>
      <c r="J867" s="76"/>
      <c r="K867" s="76"/>
      <c r="L867" s="76"/>
      <c r="M867" s="76"/>
      <c r="N867" s="76"/>
      <c r="O867" s="76"/>
      <c r="P867" s="76"/>
      <c r="Q867" s="76"/>
      <c r="R867" s="76"/>
      <c r="S867" s="76"/>
      <c r="T867" s="76"/>
      <c r="U867" s="76"/>
      <c r="V867" s="76"/>
      <c r="W867" s="76"/>
      <c r="X867" s="76"/>
      <c r="Y867" s="76"/>
      <c r="Z867" s="76"/>
    </row>
    <row r="868" spans="1:26" ht="14.25" customHeight="1" x14ac:dyDescent="0.3">
      <c r="A868" s="76"/>
      <c r="B868" s="76"/>
      <c r="C868" s="76"/>
      <c r="D868" s="76"/>
      <c r="E868" s="76"/>
      <c r="F868" s="76"/>
      <c r="G868" s="76"/>
      <c r="H868" s="76"/>
      <c r="I868" s="76"/>
      <c r="J868" s="76"/>
      <c r="K868" s="76"/>
      <c r="L868" s="76"/>
      <c r="M868" s="76"/>
      <c r="N868" s="76"/>
      <c r="O868" s="76"/>
      <c r="P868" s="76"/>
      <c r="Q868" s="76"/>
      <c r="R868" s="76"/>
      <c r="S868" s="76"/>
      <c r="T868" s="76"/>
      <c r="U868" s="76"/>
      <c r="V868" s="76"/>
      <c r="W868" s="76"/>
      <c r="X868" s="76"/>
      <c r="Y868" s="76"/>
      <c r="Z868" s="76"/>
    </row>
    <row r="869" spans="1:26" ht="14.25" customHeight="1" x14ac:dyDescent="0.3">
      <c r="A869" s="76"/>
      <c r="B869" s="76"/>
      <c r="C869" s="76"/>
      <c r="D869" s="76"/>
      <c r="E869" s="76"/>
      <c r="F869" s="76"/>
      <c r="G869" s="76"/>
      <c r="H869" s="76"/>
      <c r="I869" s="76"/>
      <c r="J869" s="76"/>
      <c r="K869" s="76"/>
      <c r="L869" s="76"/>
      <c r="M869" s="76"/>
      <c r="N869" s="76"/>
      <c r="O869" s="76"/>
      <c r="P869" s="76"/>
      <c r="Q869" s="76"/>
      <c r="R869" s="76"/>
      <c r="S869" s="76"/>
      <c r="T869" s="76"/>
      <c r="U869" s="76"/>
      <c r="V869" s="76"/>
      <c r="W869" s="76"/>
      <c r="X869" s="76"/>
      <c r="Y869" s="76"/>
      <c r="Z869" s="76"/>
    </row>
    <row r="870" spans="1:26" ht="14.25" customHeight="1" x14ac:dyDescent="0.3">
      <c r="A870" s="76"/>
      <c r="B870" s="76"/>
      <c r="C870" s="76"/>
      <c r="D870" s="76"/>
      <c r="E870" s="76"/>
      <c r="F870" s="76"/>
      <c r="G870" s="76"/>
      <c r="H870" s="76"/>
      <c r="I870" s="76"/>
      <c r="J870" s="76"/>
      <c r="K870" s="76"/>
      <c r="L870" s="76"/>
      <c r="M870" s="76"/>
      <c r="N870" s="76"/>
      <c r="O870" s="76"/>
      <c r="P870" s="76"/>
      <c r="Q870" s="76"/>
      <c r="R870" s="76"/>
      <c r="S870" s="76"/>
      <c r="T870" s="76"/>
      <c r="U870" s="76"/>
      <c r="V870" s="76"/>
      <c r="W870" s="76"/>
      <c r="X870" s="76"/>
      <c r="Y870" s="76"/>
      <c r="Z870" s="76"/>
    </row>
    <row r="871" spans="1:26" ht="14.25" customHeight="1" x14ac:dyDescent="0.3">
      <c r="A871" s="76"/>
      <c r="B871" s="76"/>
      <c r="C871" s="76"/>
      <c r="D871" s="76"/>
      <c r="E871" s="76"/>
      <c r="F871" s="76"/>
      <c r="G871" s="76"/>
      <c r="H871" s="76"/>
      <c r="I871" s="76"/>
      <c r="J871" s="76"/>
      <c r="K871" s="76"/>
      <c r="L871" s="76"/>
      <c r="M871" s="76"/>
      <c r="N871" s="76"/>
      <c r="O871" s="76"/>
      <c r="P871" s="76"/>
      <c r="Q871" s="76"/>
      <c r="R871" s="76"/>
      <c r="S871" s="76"/>
      <c r="T871" s="76"/>
      <c r="U871" s="76"/>
      <c r="V871" s="76"/>
      <c r="W871" s="76"/>
      <c r="X871" s="76"/>
      <c r="Y871" s="76"/>
      <c r="Z871" s="76"/>
    </row>
    <row r="872" spans="1:26" ht="14.25" customHeight="1" x14ac:dyDescent="0.3">
      <c r="A872" s="76"/>
      <c r="B872" s="76"/>
      <c r="C872" s="76"/>
      <c r="D872" s="76"/>
      <c r="E872" s="76"/>
      <c r="F872" s="76"/>
      <c r="G872" s="76"/>
      <c r="H872" s="76"/>
      <c r="I872" s="76"/>
      <c r="J872" s="76"/>
      <c r="K872" s="76"/>
      <c r="L872" s="76"/>
      <c r="M872" s="76"/>
      <c r="N872" s="76"/>
      <c r="O872" s="76"/>
      <c r="P872" s="76"/>
      <c r="Q872" s="76"/>
      <c r="R872" s="76"/>
      <c r="S872" s="76"/>
      <c r="T872" s="76"/>
      <c r="U872" s="76"/>
      <c r="V872" s="76"/>
      <c r="W872" s="76"/>
      <c r="X872" s="76"/>
      <c r="Y872" s="76"/>
      <c r="Z872" s="76"/>
    </row>
    <row r="873" spans="1:26" ht="14.25" customHeight="1" x14ac:dyDescent="0.3">
      <c r="A873" s="76"/>
      <c r="B873" s="76"/>
      <c r="C873" s="76"/>
      <c r="D873" s="76"/>
      <c r="E873" s="76"/>
      <c r="F873" s="76"/>
      <c r="G873" s="76"/>
      <c r="H873" s="76"/>
      <c r="I873" s="76"/>
      <c r="J873" s="76"/>
      <c r="K873" s="76"/>
      <c r="L873" s="76"/>
      <c r="M873" s="76"/>
      <c r="N873" s="76"/>
      <c r="O873" s="76"/>
      <c r="P873" s="76"/>
      <c r="Q873" s="76"/>
      <c r="R873" s="76"/>
      <c r="S873" s="76"/>
      <c r="T873" s="76"/>
      <c r="U873" s="76"/>
      <c r="V873" s="76"/>
      <c r="W873" s="76"/>
      <c r="X873" s="76"/>
      <c r="Y873" s="76"/>
      <c r="Z873" s="76"/>
    </row>
    <row r="874" spans="1:26" ht="14.25" customHeight="1" x14ac:dyDescent="0.3">
      <c r="A874" s="76"/>
      <c r="B874" s="76"/>
      <c r="C874" s="76"/>
      <c r="D874" s="76"/>
      <c r="E874" s="76"/>
      <c r="F874" s="76"/>
      <c r="G874" s="76"/>
      <c r="H874" s="76"/>
      <c r="I874" s="76"/>
      <c r="J874" s="76"/>
      <c r="K874" s="76"/>
      <c r="L874" s="76"/>
      <c r="M874" s="76"/>
      <c r="N874" s="76"/>
      <c r="O874" s="76"/>
      <c r="P874" s="76"/>
      <c r="Q874" s="76"/>
      <c r="R874" s="76"/>
      <c r="S874" s="76"/>
      <c r="T874" s="76"/>
      <c r="U874" s="76"/>
      <c r="V874" s="76"/>
      <c r="W874" s="76"/>
      <c r="X874" s="76"/>
      <c r="Y874" s="76"/>
      <c r="Z874" s="76"/>
    </row>
    <row r="875" spans="1:26" ht="14.25" customHeight="1" x14ac:dyDescent="0.3">
      <c r="A875" s="76"/>
      <c r="B875" s="76"/>
      <c r="C875" s="76"/>
      <c r="D875" s="76"/>
      <c r="E875" s="76"/>
      <c r="F875" s="76"/>
      <c r="G875" s="76"/>
      <c r="H875" s="76"/>
      <c r="I875" s="76"/>
      <c r="J875" s="76"/>
      <c r="K875" s="76"/>
      <c r="L875" s="76"/>
      <c r="M875" s="76"/>
      <c r="N875" s="76"/>
      <c r="O875" s="76"/>
      <c r="P875" s="76"/>
      <c r="Q875" s="76"/>
      <c r="R875" s="76"/>
      <c r="S875" s="76"/>
      <c r="T875" s="76"/>
      <c r="U875" s="76"/>
      <c r="V875" s="76"/>
      <c r="W875" s="76"/>
      <c r="X875" s="76"/>
      <c r="Y875" s="76"/>
      <c r="Z875" s="76"/>
    </row>
    <row r="876" spans="1:26" ht="14.25" customHeight="1" x14ac:dyDescent="0.3">
      <c r="A876" s="76"/>
      <c r="B876" s="76"/>
      <c r="C876" s="76"/>
      <c r="D876" s="76"/>
      <c r="E876" s="76"/>
      <c r="F876" s="76"/>
      <c r="G876" s="76"/>
      <c r="H876" s="76"/>
      <c r="I876" s="76"/>
      <c r="J876" s="76"/>
      <c r="K876" s="76"/>
      <c r="L876" s="76"/>
      <c r="M876" s="76"/>
      <c r="N876" s="76"/>
      <c r="O876" s="76"/>
      <c r="P876" s="76"/>
      <c r="Q876" s="76"/>
      <c r="R876" s="76"/>
      <c r="S876" s="76"/>
      <c r="T876" s="76"/>
      <c r="U876" s="76"/>
      <c r="V876" s="76"/>
      <c r="W876" s="76"/>
      <c r="X876" s="76"/>
      <c r="Y876" s="76"/>
      <c r="Z876" s="76"/>
    </row>
    <row r="877" spans="1:26" ht="14.25" customHeight="1" x14ac:dyDescent="0.3">
      <c r="A877" s="76"/>
      <c r="B877" s="76"/>
      <c r="C877" s="76"/>
      <c r="D877" s="76"/>
      <c r="E877" s="76"/>
      <c r="F877" s="76"/>
      <c r="G877" s="76"/>
      <c r="H877" s="76"/>
      <c r="I877" s="76"/>
      <c r="J877" s="76"/>
      <c r="K877" s="76"/>
      <c r="L877" s="76"/>
      <c r="M877" s="76"/>
      <c r="N877" s="76"/>
      <c r="O877" s="76"/>
      <c r="P877" s="76"/>
      <c r="Q877" s="76"/>
      <c r="R877" s="76"/>
      <c r="S877" s="76"/>
      <c r="T877" s="76"/>
      <c r="U877" s="76"/>
      <c r="V877" s="76"/>
      <c r="W877" s="76"/>
      <c r="X877" s="76"/>
      <c r="Y877" s="76"/>
      <c r="Z877" s="76"/>
    </row>
    <row r="878" spans="1:26" ht="14.25" customHeight="1" x14ac:dyDescent="0.3">
      <c r="A878" s="76"/>
      <c r="B878" s="76"/>
      <c r="C878" s="76"/>
      <c r="D878" s="76"/>
      <c r="E878" s="76"/>
      <c r="F878" s="76"/>
      <c r="G878" s="76"/>
      <c r="H878" s="76"/>
      <c r="I878" s="76"/>
      <c r="J878" s="76"/>
      <c r="K878" s="76"/>
      <c r="L878" s="76"/>
      <c r="M878" s="76"/>
      <c r="N878" s="76"/>
      <c r="O878" s="76"/>
      <c r="P878" s="76"/>
      <c r="Q878" s="76"/>
      <c r="R878" s="76"/>
      <c r="S878" s="76"/>
      <c r="T878" s="76"/>
      <c r="U878" s="76"/>
      <c r="V878" s="76"/>
      <c r="W878" s="76"/>
      <c r="X878" s="76"/>
      <c r="Y878" s="76"/>
      <c r="Z878" s="76"/>
    </row>
    <row r="879" spans="1:26" ht="14.25" customHeight="1" x14ac:dyDescent="0.3">
      <c r="A879" s="76"/>
      <c r="B879" s="76"/>
      <c r="C879" s="76"/>
      <c r="D879" s="76"/>
      <c r="E879" s="76"/>
      <c r="F879" s="76"/>
      <c r="G879" s="76"/>
      <c r="H879" s="76"/>
      <c r="I879" s="76"/>
      <c r="J879" s="76"/>
      <c r="K879" s="76"/>
      <c r="L879" s="76"/>
      <c r="M879" s="76"/>
      <c r="N879" s="76"/>
      <c r="O879" s="76"/>
      <c r="P879" s="76"/>
      <c r="Q879" s="76"/>
      <c r="R879" s="76"/>
      <c r="S879" s="76"/>
      <c r="T879" s="76"/>
      <c r="U879" s="76"/>
      <c r="V879" s="76"/>
      <c r="W879" s="76"/>
      <c r="X879" s="76"/>
      <c r="Y879" s="76"/>
      <c r="Z879" s="76"/>
    </row>
    <row r="880" spans="1:26" ht="14.25" customHeight="1" x14ac:dyDescent="0.3">
      <c r="A880" s="76"/>
      <c r="B880" s="76"/>
      <c r="C880" s="76"/>
      <c r="D880" s="76"/>
      <c r="E880" s="76"/>
      <c r="F880" s="76"/>
      <c r="G880" s="76"/>
      <c r="H880" s="76"/>
      <c r="I880" s="76"/>
      <c r="J880" s="76"/>
      <c r="K880" s="76"/>
      <c r="L880" s="76"/>
      <c r="M880" s="76"/>
      <c r="N880" s="76"/>
      <c r="O880" s="76"/>
      <c r="P880" s="76"/>
      <c r="Q880" s="76"/>
      <c r="R880" s="76"/>
      <c r="S880" s="76"/>
      <c r="T880" s="76"/>
      <c r="U880" s="76"/>
      <c r="V880" s="76"/>
      <c r="W880" s="76"/>
      <c r="X880" s="76"/>
      <c r="Y880" s="76"/>
      <c r="Z880" s="76"/>
    </row>
    <row r="881" spans="1:26" ht="14.25" customHeight="1" x14ac:dyDescent="0.3">
      <c r="A881" s="76"/>
      <c r="B881" s="76"/>
      <c r="C881" s="76"/>
      <c r="D881" s="76"/>
      <c r="E881" s="76"/>
      <c r="F881" s="76"/>
      <c r="G881" s="76"/>
      <c r="H881" s="76"/>
      <c r="I881" s="76"/>
      <c r="J881" s="76"/>
      <c r="K881" s="76"/>
      <c r="L881" s="76"/>
      <c r="M881" s="76"/>
      <c r="N881" s="76"/>
      <c r="O881" s="76"/>
      <c r="P881" s="76"/>
      <c r="Q881" s="76"/>
      <c r="R881" s="76"/>
      <c r="S881" s="76"/>
      <c r="T881" s="76"/>
      <c r="U881" s="76"/>
      <c r="V881" s="76"/>
      <c r="W881" s="76"/>
      <c r="X881" s="76"/>
      <c r="Y881" s="76"/>
      <c r="Z881" s="76"/>
    </row>
    <row r="882" spans="1:26" ht="14.25" customHeight="1" x14ac:dyDescent="0.3">
      <c r="A882" s="76"/>
      <c r="B882" s="76"/>
      <c r="C882" s="76"/>
      <c r="D882" s="76"/>
      <c r="E882" s="76"/>
      <c r="F882" s="76"/>
      <c r="G882" s="76"/>
      <c r="H882" s="76"/>
      <c r="I882" s="76"/>
      <c r="J882" s="76"/>
      <c r="K882" s="76"/>
      <c r="L882" s="76"/>
      <c r="M882" s="76"/>
      <c r="N882" s="76"/>
      <c r="O882" s="76"/>
      <c r="P882" s="76"/>
      <c r="Q882" s="76"/>
      <c r="R882" s="76"/>
      <c r="S882" s="76"/>
      <c r="T882" s="76"/>
      <c r="U882" s="76"/>
      <c r="V882" s="76"/>
      <c r="W882" s="76"/>
      <c r="X882" s="76"/>
      <c r="Y882" s="76"/>
      <c r="Z882" s="76"/>
    </row>
    <row r="883" spans="1:26" ht="14.25" customHeight="1" x14ac:dyDescent="0.3">
      <c r="A883" s="76"/>
      <c r="B883" s="76"/>
      <c r="C883" s="76"/>
      <c r="D883" s="76"/>
      <c r="E883" s="76"/>
      <c r="F883" s="76"/>
      <c r="G883" s="76"/>
      <c r="H883" s="76"/>
      <c r="I883" s="76"/>
      <c r="J883" s="76"/>
      <c r="K883" s="76"/>
      <c r="L883" s="76"/>
      <c r="M883" s="76"/>
      <c r="N883" s="76"/>
      <c r="O883" s="76"/>
      <c r="P883" s="76"/>
      <c r="Q883" s="76"/>
      <c r="R883" s="76"/>
      <c r="S883" s="76"/>
      <c r="T883" s="76"/>
      <c r="U883" s="76"/>
      <c r="V883" s="76"/>
      <c r="W883" s="76"/>
      <c r="X883" s="76"/>
      <c r="Y883" s="76"/>
      <c r="Z883" s="76"/>
    </row>
    <row r="884" spans="1:26" ht="14.25" customHeight="1" x14ac:dyDescent="0.3">
      <c r="A884" s="76"/>
      <c r="B884" s="76"/>
      <c r="C884" s="76"/>
      <c r="D884" s="76"/>
      <c r="E884" s="76"/>
      <c r="F884" s="76"/>
      <c r="G884" s="76"/>
      <c r="H884" s="76"/>
      <c r="I884" s="76"/>
      <c r="J884" s="76"/>
      <c r="K884" s="76"/>
      <c r="L884" s="76"/>
      <c r="M884" s="76"/>
      <c r="N884" s="76"/>
      <c r="O884" s="76"/>
      <c r="P884" s="76"/>
      <c r="Q884" s="76"/>
      <c r="R884" s="76"/>
      <c r="S884" s="76"/>
      <c r="T884" s="76"/>
      <c r="U884" s="76"/>
      <c r="V884" s="76"/>
      <c r="W884" s="76"/>
      <c r="X884" s="76"/>
      <c r="Y884" s="76"/>
      <c r="Z884" s="76"/>
    </row>
    <row r="885" spans="1:26" ht="14.25" customHeight="1" x14ac:dyDescent="0.3">
      <c r="A885" s="76"/>
      <c r="B885" s="76"/>
      <c r="C885" s="76"/>
      <c r="D885" s="76"/>
      <c r="E885" s="76"/>
      <c r="F885" s="76"/>
      <c r="G885" s="76"/>
      <c r="H885" s="76"/>
      <c r="I885" s="76"/>
      <c r="J885" s="76"/>
      <c r="K885" s="76"/>
      <c r="L885" s="76"/>
      <c r="M885" s="76"/>
      <c r="N885" s="76"/>
      <c r="O885" s="76"/>
      <c r="P885" s="76"/>
      <c r="Q885" s="76"/>
      <c r="R885" s="76"/>
      <c r="S885" s="76"/>
      <c r="T885" s="76"/>
      <c r="U885" s="76"/>
      <c r="V885" s="76"/>
      <c r="W885" s="76"/>
      <c r="X885" s="76"/>
      <c r="Y885" s="76"/>
      <c r="Z885" s="76"/>
    </row>
    <row r="886" spans="1:26" ht="14.25" customHeight="1" x14ac:dyDescent="0.3">
      <c r="A886" s="76"/>
      <c r="B886" s="76"/>
      <c r="C886" s="76"/>
      <c r="D886" s="76"/>
      <c r="E886" s="76"/>
      <c r="F886" s="76"/>
      <c r="G886" s="76"/>
      <c r="H886" s="76"/>
      <c r="I886" s="76"/>
      <c r="J886" s="76"/>
      <c r="K886" s="76"/>
      <c r="L886" s="76"/>
      <c r="M886" s="76"/>
      <c r="N886" s="76"/>
      <c r="O886" s="76"/>
      <c r="P886" s="76"/>
      <c r="Q886" s="76"/>
      <c r="R886" s="76"/>
      <c r="S886" s="76"/>
      <c r="T886" s="76"/>
      <c r="U886" s="76"/>
      <c r="V886" s="76"/>
      <c r="W886" s="76"/>
      <c r="X886" s="76"/>
      <c r="Y886" s="76"/>
      <c r="Z886" s="76"/>
    </row>
    <row r="887" spans="1:26" ht="14.25" customHeight="1" x14ac:dyDescent="0.3">
      <c r="A887" s="76"/>
      <c r="B887" s="76"/>
      <c r="C887" s="76"/>
      <c r="D887" s="76"/>
      <c r="E887" s="76"/>
      <c r="F887" s="76"/>
      <c r="G887" s="76"/>
      <c r="H887" s="76"/>
      <c r="I887" s="76"/>
      <c r="J887" s="76"/>
      <c r="K887" s="76"/>
      <c r="L887" s="76"/>
      <c r="M887" s="76"/>
      <c r="N887" s="76"/>
      <c r="O887" s="76"/>
      <c r="P887" s="76"/>
      <c r="Q887" s="76"/>
      <c r="R887" s="76"/>
      <c r="S887" s="76"/>
      <c r="T887" s="76"/>
      <c r="U887" s="76"/>
      <c r="V887" s="76"/>
      <c r="W887" s="76"/>
      <c r="X887" s="76"/>
      <c r="Y887" s="76"/>
      <c r="Z887" s="76"/>
    </row>
    <row r="888" spans="1:26" ht="14.25" customHeight="1" x14ac:dyDescent="0.3">
      <c r="A888" s="76"/>
      <c r="B888" s="76"/>
      <c r="C888" s="76"/>
      <c r="D888" s="76"/>
      <c r="E888" s="76"/>
      <c r="F888" s="76"/>
      <c r="G888" s="76"/>
      <c r="H888" s="76"/>
      <c r="I888" s="76"/>
      <c r="J888" s="76"/>
      <c r="K888" s="76"/>
      <c r="L888" s="76"/>
      <c r="M888" s="76"/>
      <c r="N888" s="76"/>
      <c r="O888" s="76"/>
      <c r="P888" s="76"/>
      <c r="Q888" s="76"/>
      <c r="R888" s="76"/>
      <c r="S888" s="76"/>
      <c r="T888" s="76"/>
      <c r="U888" s="76"/>
      <c r="V888" s="76"/>
      <c r="W888" s="76"/>
      <c r="X888" s="76"/>
      <c r="Y888" s="76"/>
      <c r="Z888" s="76"/>
    </row>
    <row r="889" spans="1:26" ht="14.25" customHeight="1" x14ac:dyDescent="0.3">
      <c r="A889" s="76"/>
      <c r="B889" s="76"/>
      <c r="C889" s="76"/>
      <c r="D889" s="76"/>
      <c r="E889" s="76"/>
      <c r="F889" s="76"/>
      <c r="G889" s="76"/>
      <c r="H889" s="76"/>
      <c r="I889" s="76"/>
      <c r="J889" s="76"/>
      <c r="K889" s="76"/>
      <c r="L889" s="76"/>
      <c r="M889" s="76"/>
      <c r="N889" s="76"/>
      <c r="O889" s="76"/>
      <c r="P889" s="76"/>
      <c r="Q889" s="76"/>
      <c r="R889" s="76"/>
      <c r="S889" s="76"/>
      <c r="T889" s="76"/>
      <c r="U889" s="76"/>
      <c r="V889" s="76"/>
      <c r="W889" s="76"/>
      <c r="X889" s="76"/>
      <c r="Y889" s="76"/>
      <c r="Z889" s="76"/>
    </row>
    <row r="890" spans="1:26" ht="14.25" customHeight="1" x14ac:dyDescent="0.3">
      <c r="A890" s="76"/>
      <c r="B890" s="76"/>
      <c r="C890" s="76"/>
      <c r="D890" s="76"/>
      <c r="E890" s="76"/>
      <c r="F890" s="76"/>
      <c r="G890" s="76"/>
      <c r="H890" s="76"/>
      <c r="I890" s="76"/>
      <c r="J890" s="76"/>
      <c r="K890" s="76"/>
      <c r="L890" s="76"/>
      <c r="M890" s="76"/>
      <c r="N890" s="76"/>
      <c r="O890" s="76"/>
      <c r="P890" s="76"/>
      <c r="Q890" s="76"/>
      <c r="R890" s="76"/>
      <c r="S890" s="76"/>
      <c r="T890" s="76"/>
      <c r="U890" s="76"/>
      <c r="V890" s="76"/>
      <c r="W890" s="76"/>
      <c r="X890" s="76"/>
      <c r="Y890" s="76"/>
      <c r="Z890" s="76"/>
    </row>
    <row r="891" spans="1:26" ht="14.25" customHeight="1" x14ac:dyDescent="0.3">
      <c r="A891" s="76"/>
      <c r="B891" s="76"/>
      <c r="C891" s="76"/>
      <c r="D891" s="76"/>
      <c r="E891" s="76"/>
      <c r="F891" s="76"/>
      <c r="G891" s="76"/>
      <c r="H891" s="76"/>
      <c r="I891" s="76"/>
      <c r="J891" s="76"/>
      <c r="K891" s="76"/>
      <c r="L891" s="76"/>
      <c r="M891" s="76"/>
      <c r="N891" s="76"/>
      <c r="O891" s="76"/>
      <c r="P891" s="76"/>
      <c r="Q891" s="76"/>
      <c r="R891" s="76"/>
      <c r="S891" s="76"/>
      <c r="T891" s="76"/>
      <c r="U891" s="76"/>
      <c r="V891" s="76"/>
      <c r="W891" s="76"/>
      <c r="X891" s="76"/>
      <c r="Y891" s="76"/>
      <c r="Z891" s="76"/>
    </row>
    <row r="892" spans="1:26" ht="14.25" customHeight="1" x14ac:dyDescent="0.3">
      <c r="A892" s="76"/>
      <c r="B892" s="76"/>
      <c r="C892" s="76"/>
      <c r="D892" s="76"/>
      <c r="E892" s="76"/>
      <c r="F892" s="76"/>
      <c r="G892" s="76"/>
      <c r="H892" s="76"/>
      <c r="I892" s="76"/>
      <c r="J892" s="76"/>
      <c r="K892" s="76"/>
      <c r="L892" s="76"/>
      <c r="M892" s="76"/>
      <c r="N892" s="76"/>
      <c r="O892" s="76"/>
      <c r="P892" s="76"/>
      <c r="Q892" s="76"/>
      <c r="R892" s="76"/>
      <c r="S892" s="76"/>
      <c r="T892" s="76"/>
      <c r="U892" s="76"/>
      <c r="V892" s="76"/>
      <c r="W892" s="76"/>
      <c r="X892" s="76"/>
      <c r="Y892" s="76"/>
      <c r="Z892" s="76"/>
    </row>
    <row r="893" spans="1:26" ht="14.25" customHeight="1" x14ac:dyDescent="0.3">
      <c r="A893" s="76"/>
      <c r="B893" s="76"/>
      <c r="C893" s="76"/>
      <c r="D893" s="76"/>
      <c r="E893" s="76"/>
      <c r="F893" s="76"/>
      <c r="G893" s="76"/>
      <c r="H893" s="76"/>
      <c r="I893" s="76"/>
      <c r="J893" s="76"/>
      <c r="K893" s="76"/>
      <c r="L893" s="76"/>
      <c r="M893" s="76"/>
      <c r="N893" s="76"/>
      <c r="O893" s="76"/>
      <c r="P893" s="76"/>
      <c r="Q893" s="76"/>
      <c r="R893" s="76"/>
      <c r="S893" s="76"/>
      <c r="T893" s="76"/>
      <c r="U893" s="76"/>
      <c r="V893" s="76"/>
      <c r="W893" s="76"/>
      <c r="X893" s="76"/>
      <c r="Y893" s="76"/>
      <c r="Z893" s="76"/>
    </row>
    <row r="894" spans="1:26" ht="14.25" customHeight="1" x14ac:dyDescent="0.3">
      <c r="A894" s="76"/>
      <c r="B894" s="76"/>
      <c r="C894" s="76"/>
      <c r="D894" s="76"/>
      <c r="E894" s="76"/>
      <c r="F894" s="76"/>
      <c r="G894" s="76"/>
      <c r="H894" s="76"/>
      <c r="I894" s="76"/>
      <c r="J894" s="76"/>
      <c r="K894" s="76"/>
      <c r="L894" s="76"/>
      <c r="M894" s="76"/>
      <c r="N894" s="76"/>
      <c r="O894" s="76"/>
      <c r="P894" s="76"/>
      <c r="Q894" s="76"/>
      <c r="R894" s="76"/>
      <c r="S894" s="76"/>
      <c r="T894" s="76"/>
      <c r="U894" s="76"/>
      <c r="V894" s="76"/>
      <c r="W894" s="76"/>
      <c r="X894" s="76"/>
      <c r="Y894" s="76"/>
      <c r="Z894" s="76"/>
    </row>
    <row r="895" spans="1:26" ht="14.25" customHeight="1" x14ac:dyDescent="0.3">
      <c r="A895" s="76"/>
      <c r="B895" s="76"/>
      <c r="C895" s="76"/>
      <c r="D895" s="76"/>
      <c r="E895" s="76"/>
      <c r="F895" s="76"/>
      <c r="G895" s="76"/>
      <c r="H895" s="76"/>
      <c r="I895" s="76"/>
      <c r="J895" s="76"/>
      <c r="K895" s="76"/>
      <c r="L895" s="76"/>
      <c r="M895" s="76"/>
      <c r="N895" s="76"/>
      <c r="O895" s="76"/>
      <c r="P895" s="76"/>
      <c r="Q895" s="76"/>
      <c r="R895" s="76"/>
      <c r="S895" s="76"/>
      <c r="T895" s="76"/>
      <c r="U895" s="76"/>
      <c r="V895" s="76"/>
      <c r="W895" s="76"/>
      <c r="X895" s="76"/>
      <c r="Y895" s="76"/>
      <c r="Z895" s="76"/>
    </row>
    <row r="896" spans="1:26" ht="14.25" customHeight="1" x14ac:dyDescent="0.3">
      <c r="A896" s="76"/>
      <c r="B896" s="76"/>
      <c r="C896" s="76"/>
      <c r="D896" s="76"/>
      <c r="E896" s="76"/>
      <c r="F896" s="76"/>
      <c r="G896" s="76"/>
      <c r="H896" s="76"/>
      <c r="I896" s="76"/>
      <c r="J896" s="76"/>
      <c r="K896" s="76"/>
      <c r="L896" s="76"/>
      <c r="M896" s="76"/>
      <c r="N896" s="76"/>
      <c r="O896" s="76"/>
      <c r="P896" s="76"/>
      <c r="Q896" s="76"/>
      <c r="R896" s="76"/>
      <c r="S896" s="76"/>
      <c r="T896" s="76"/>
      <c r="U896" s="76"/>
      <c r="V896" s="76"/>
      <c r="W896" s="76"/>
      <c r="X896" s="76"/>
      <c r="Y896" s="76"/>
      <c r="Z896" s="76"/>
    </row>
    <row r="897" spans="1:26" ht="14.25" customHeight="1" x14ac:dyDescent="0.3">
      <c r="A897" s="76"/>
      <c r="B897" s="76"/>
      <c r="C897" s="76"/>
      <c r="D897" s="76"/>
      <c r="E897" s="76"/>
      <c r="F897" s="76"/>
      <c r="G897" s="76"/>
      <c r="H897" s="76"/>
      <c r="I897" s="76"/>
      <c r="J897" s="76"/>
      <c r="K897" s="76"/>
      <c r="L897" s="76"/>
      <c r="M897" s="76"/>
      <c r="N897" s="76"/>
      <c r="O897" s="76"/>
      <c r="P897" s="76"/>
      <c r="Q897" s="76"/>
      <c r="R897" s="76"/>
      <c r="S897" s="76"/>
      <c r="T897" s="76"/>
      <c r="U897" s="76"/>
      <c r="V897" s="76"/>
      <c r="W897" s="76"/>
      <c r="X897" s="76"/>
      <c r="Y897" s="76"/>
      <c r="Z897" s="76"/>
    </row>
    <row r="898" spans="1:26" ht="14.25" customHeight="1" x14ac:dyDescent="0.3">
      <c r="A898" s="76"/>
      <c r="B898" s="76"/>
      <c r="C898" s="76"/>
      <c r="D898" s="76"/>
      <c r="E898" s="76"/>
      <c r="F898" s="76"/>
      <c r="G898" s="76"/>
      <c r="H898" s="76"/>
      <c r="I898" s="76"/>
      <c r="J898" s="76"/>
      <c r="K898" s="76"/>
      <c r="L898" s="76"/>
      <c r="M898" s="76"/>
      <c r="N898" s="76"/>
      <c r="O898" s="76"/>
      <c r="P898" s="76"/>
      <c r="Q898" s="76"/>
      <c r="R898" s="76"/>
      <c r="S898" s="76"/>
      <c r="T898" s="76"/>
      <c r="U898" s="76"/>
      <c r="V898" s="76"/>
      <c r="W898" s="76"/>
      <c r="X898" s="76"/>
      <c r="Y898" s="76"/>
      <c r="Z898" s="76"/>
    </row>
    <row r="899" spans="1:26" ht="14.25" customHeight="1" x14ac:dyDescent="0.3">
      <c r="A899" s="76"/>
      <c r="B899" s="76"/>
      <c r="C899" s="76"/>
      <c r="D899" s="76"/>
      <c r="E899" s="76"/>
      <c r="F899" s="76"/>
      <c r="G899" s="76"/>
      <c r="H899" s="76"/>
      <c r="I899" s="76"/>
      <c r="J899" s="76"/>
      <c r="K899" s="76"/>
      <c r="L899" s="76"/>
      <c r="M899" s="76"/>
      <c r="N899" s="76"/>
      <c r="O899" s="76"/>
      <c r="P899" s="76"/>
      <c r="Q899" s="76"/>
      <c r="R899" s="76"/>
      <c r="S899" s="76"/>
      <c r="T899" s="76"/>
      <c r="U899" s="76"/>
      <c r="V899" s="76"/>
      <c r="W899" s="76"/>
      <c r="X899" s="76"/>
      <c r="Y899" s="76"/>
      <c r="Z899" s="76"/>
    </row>
    <row r="900" spans="1:26" ht="14.25" customHeight="1" x14ac:dyDescent="0.3">
      <c r="A900" s="76"/>
      <c r="B900" s="76"/>
      <c r="C900" s="76"/>
      <c r="D900" s="76"/>
      <c r="E900" s="76"/>
      <c r="F900" s="76"/>
      <c r="G900" s="76"/>
      <c r="H900" s="76"/>
      <c r="I900" s="76"/>
      <c r="J900" s="76"/>
      <c r="K900" s="76"/>
      <c r="L900" s="76"/>
      <c r="M900" s="76"/>
      <c r="N900" s="76"/>
      <c r="O900" s="76"/>
      <c r="P900" s="76"/>
      <c r="Q900" s="76"/>
      <c r="R900" s="76"/>
      <c r="S900" s="76"/>
      <c r="T900" s="76"/>
      <c r="U900" s="76"/>
      <c r="V900" s="76"/>
      <c r="W900" s="76"/>
      <c r="X900" s="76"/>
      <c r="Y900" s="76"/>
      <c r="Z900" s="76"/>
    </row>
    <row r="901" spans="1:26" ht="14.25" customHeight="1" x14ac:dyDescent="0.3">
      <c r="A901" s="76"/>
      <c r="B901" s="76"/>
      <c r="C901" s="76"/>
      <c r="D901" s="76"/>
      <c r="E901" s="76"/>
      <c r="F901" s="76"/>
      <c r="G901" s="76"/>
      <c r="H901" s="76"/>
      <c r="I901" s="76"/>
      <c r="J901" s="76"/>
      <c r="K901" s="76"/>
      <c r="L901" s="76"/>
      <c r="M901" s="76"/>
      <c r="N901" s="76"/>
      <c r="O901" s="76"/>
      <c r="P901" s="76"/>
      <c r="Q901" s="76"/>
      <c r="R901" s="76"/>
      <c r="S901" s="76"/>
      <c r="T901" s="76"/>
      <c r="U901" s="76"/>
      <c r="V901" s="76"/>
      <c r="W901" s="76"/>
      <c r="X901" s="76"/>
      <c r="Y901" s="76"/>
      <c r="Z901" s="76"/>
    </row>
    <row r="902" spans="1:26" ht="14.25" customHeight="1" x14ac:dyDescent="0.3">
      <c r="A902" s="76"/>
      <c r="B902" s="76"/>
      <c r="C902" s="76"/>
      <c r="D902" s="76"/>
      <c r="E902" s="76"/>
      <c r="F902" s="76"/>
      <c r="G902" s="76"/>
      <c r="H902" s="76"/>
      <c r="I902" s="76"/>
      <c r="J902" s="76"/>
      <c r="K902" s="76"/>
      <c r="L902" s="76"/>
      <c r="M902" s="76"/>
      <c r="N902" s="76"/>
      <c r="O902" s="76"/>
      <c r="P902" s="76"/>
      <c r="Q902" s="76"/>
      <c r="R902" s="76"/>
      <c r="S902" s="76"/>
      <c r="T902" s="76"/>
      <c r="U902" s="76"/>
      <c r="V902" s="76"/>
      <c r="W902" s="76"/>
      <c r="X902" s="76"/>
      <c r="Y902" s="76"/>
      <c r="Z902" s="76"/>
    </row>
    <row r="903" spans="1:26" ht="14.25" customHeight="1" x14ac:dyDescent="0.3">
      <c r="A903" s="76"/>
      <c r="B903" s="76"/>
      <c r="C903" s="76"/>
      <c r="D903" s="76"/>
      <c r="E903" s="76"/>
      <c r="F903" s="76"/>
      <c r="G903" s="76"/>
      <c r="H903" s="76"/>
      <c r="I903" s="76"/>
      <c r="J903" s="76"/>
      <c r="K903" s="76"/>
      <c r="L903" s="76"/>
      <c r="M903" s="76"/>
      <c r="N903" s="76"/>
      <c r="O903" s="76"/>
      <c r="P903" s="76"/>
      <c r="Q903" s="76"/>
      <c r="R903" s="76"/>
      <c r="S903" s="76"/>
      <c r="T903" s="76"/>
      <c r="U903" s="76"/>
      <c r="V903" s="76"/>
      <c r="W903" s="76"/>
      <c r="X903" s="76"/>
      <c r="Y903" s="76"/>
      <c r="Z903" s="76"/>
    </row>
    <row r="904" spans="1:26" ht="14.25" customHeight="1" x14ac:dyDescent="0.3">
      <c r="A904" s="76"/>
      <c r="B904" s="76"/>
      <c r="C904" s="76"/>
      <c r="D904" s="76"/>
      <c r="E904" s="76"/>
      <c r="F904" s="76"/>
      <c r="G904" s="76"/>
      <c r="H904" s="76"/>
      <c r="I904" s="76"/>
      <c r="J904" s="76"/>
      <c r="K904" s="76"/>
      <c r="L904" s="76"/>
      <c r="M904" s="76"/>
      <c r="N904" s="76"/>
      <c r="O904" s="76"/>
      <c r="P904" s="76"/>
      <c r="Q904" s="76"/>
      <c r="R904" s="76"/>
      <c r="S904" s="76"/>
      <c r="T904" s="76"/>
      <c r="U904" s="76"/>
      <c r="V904" s="76"/>
      <c r="W904" s="76"/>
      <c r="X904" s="76"/>
      <c r="Y904" s="76"/>
      <c r="Z904" s="76"/>
    </row>
    <row r="905" spans="1:26" ht="14.25" customHeight="1" x14ac:dyDescent="0.3">
      <c r="A905" s="76"/>
      <c r="B905" s="76"/>
      <c r="C905" s="76"/>
      <c r="D905" s="76"/>
      <c r="E905" s="76"/>
      <c r="F905" s="76"/>
      <c r="G905" s="76"/>
      <c r="H905" s="76"/>
      <c r="I905" s="76"/>
      <c r="J905" s="76"/>
      <c r="K905" s="76"/>
      <c r="L905" s="76"/>
      <c r="M905" s="76"/>
      <c r="N905" s="76"/>
      <c r="O905" s="76"/>
      <c r="P905" s="76"/>
      <c r="Q905" s="76"/>
      <c r="R905" s="76"/>
      <c r="S905" s="76"/>
      <c r="T905" s="76"/>
      <c r="U905" s="76"/>
      <c r="V905" s="76"/>
      <c r="W905" s="76"/>
      <c r="X905" s="76"/>
      <c r="Y905" s="76"/>
      <c r="Z905" s="76"/>
    </row>
    <row r="906" spans="1:26" ht="14.25" customHeight="1" x14ac:dyDescent="0.3">
      <c r="A906" s="76"/>
      <c r="B906" s="76"/>
      <c r="C906" s="76"/>
      <c r="D906" s="76"/>
      <c r="E906" s="76"/>
      <c r="F906" s="76"/>
      <c r="G906" s="76"/>
      <c r="H906" s="76"/>
      <c r="I906" s="76"/>
      <c r="J906" s="76"/>
      <c r="K906" s="76"/>
      <c r="L906" s="76"/>
      <c r="M906" s="76"/>
      <c r="N906" s="76"/>
      <c r="O906" s="76"/>
      <c r="P906" s="76"/>
      <c r="Q906" s="76"/>
      <c r="R906" s="76"/>
      <c r="S906" s="76"/>
      <c r="T906" s="76"/>
      <c r="U906" s="76"/>
      <c r="V906" s="76"/>
      <c r="W906" s="76"/>
      <c r="X906" s="76"/>
      <c r="Y906" s="76"/>
      <c r="Z906" s="76"/>
    </row>
    <row r="907" spans="1:26" ht="14.25" customHeight="1" x14ac:dyDescent="0.3">
      <c r="A907" s="76"/>
      <c r="B907" s="76"/>
      <c r="C907" s="76"/>
      <c r="D907" s="76"/>
      <c r="E907" s="76"/>
      <c r="F907" s="76"/>
      <c r="G907" s="76"/>
      <c r="H907" s="76"/>
      <c r="I907" s="76"/>
      <c r="J907" s="76"/>
      <c r="K907" s="76"/>
      <c r="L907" s="76"/>
      <c r="M907" s="76"/>
      <c r="N907" s="76"/>
      <c r="O907" s="76"/>
      <c r="P907" s="76"/>
      <c r="Q907" s="76"/>
      <c r="R907" s="76"/>
      <c r="S907" s="76"/>
      <c r="T907" s="76"/>
      <c r="U907" s="76"/>
      <c r="V907" s="76"/>
      <c r="W907" s="76"/>
      <c r="X907" s="76"/>
      <c r="Y907" s="76"/>
      <c r="Z907" s="76"/>
    </row>
    <row r="908" spans="1:26" ht="14.25" customHeight="1" x14ac:dyDescent="0.3">
      <c r="A908" s="76"/>
      <c r="B908" s="76"/>
      <c r="C908" s="76"/>
      <c r="D908" s="76"/>
      <c r="E908" s="76"/>
      <c r="F908" s="76"/>
      <c r="G908" s="76"/>
      <c r="H908" s="76"/>
      <c r="I908" s="76"/>
      <c r="J908" s="76"/>
      <c r="K908" s="76"/>
      <c r="L908" s="76"/>
      <c r="M908" s="76"/>
      <c r="N908" s="76"/>
      <c r="O908" s="76"/>
      <c r="P908" s="76"/>
      <c r="Q908" s="76"/>
      <c r="R908" s="76"/>
      <c r="S908" s="76"/>
      <c r="T908" s="76"/>
      <c r="U908" s="76"/>
      <c r="V908" s="76"/>
      <c r="W908" s="76"/>
      <c r="X908" s="76"/>
      <c r="Y908" s="76"/>
      <c r="Z908" s="76"/>
    </row>
    <row r="909" spans="1:26" ht="14.25" customHeight="1" x14ac:dyDescent="0.3">
      <c r="A909" s="76"/>
      <c r="B909" s="76"/>
      <c r="C909" s="76"/>
      <c r="D909" s="76"/>
      <c r="E909" s="76"/>
      <c r="F909" s="76"/>
      <c r="G909" s="76"/>
      <c r="H909" s="76"/>
      <c r="I909" s="76"/>
      <c r="J909" s="76"/>
      <c r="K909" s="76"/>
      <c r="L909" s="76"/>
      <c r="M909" s="76"/>
      <c r="N909" s="76"/>
      <c r="O909" s="76"/>
      <c r="P909" s="76"/>
      <c r="Q909" s="76"/>
      <c r="R909" s="76"/>
      <c r="S909" s="76"/>
      <c r="T909" s="76"/>
      <c r="U909" s="76"/>
      <c r="V909" s="76"/>
      <c r="W909" s="76"/>
      <c r="X909" s="76"/>
      <c r="Y909" s="76"/>
      <c r="Z909" s="76"/>
    </row>
    <row r="910" spans="1:26" ht="14.25" customHeight="1" x14ac:dyDescent="0.3">
      <c r="A910" s="76"/>
      <c r="B910" s="76"/>
      <c r="C910" s="76"/>
      <c r="D910" s="76"/>
      <c r="E910" s="76"/>
      <c r="F910" s="76"/>
      <c r="G910" s="76"/>
      <c r="H910" s="76"/>
      <c r="I910" s="76"/>
      <c r="J910" s="76"/>
      <c r="K910" s="76"/>
      <c r="L910" s="76"/>
      <c r="M910" s="76"/>
      <c r="N910" s="76"/>
      <c r="O910" s="76"/>
      <c r="P910" s="76"/>
      <c r="Q910" s="76"/>
      <c r="R910" s="76"/>
      <c r="S910" s="76"/>
      <c r="T910" s="76"/>
      <c r="U910" s="76"/>
      <c r="V910" s="76"/>
      <c r="W910" s="76"/>
      <c r="X910" s="76"/>
      <c r="Y910" s="76"/>
      <c r="Z910" s="76"/>
    </row>
    <row r="911" spans="1:26" ht="14.25" customHeight="1" x14ac:dyDescent="0.3">
      <c r="A911" s="76"/>
      <c r="B911" s="76"/>
      <c r="C911" s="76"/>
      <c r="D911" s="76"/>
      <c r="E911" s="76"/>
      <c r="F911" s="76"/>
      <c r="G911" s="76"/>
      <c r="H911" s="76"/>
      <c r="I911" s="76"/>
      <c r="J911" s="76"/>
      <c r="K911" s="76"/>
      <c r="L911" s="76"/>
      <c r="M911" s="76"/>
      <c r="N911" s="76"/>
      <c r="O911" s="76"/>
      <c r="P911" s="76"/>
      <c r="Q911" s="76"/>
      <c r="R911" s="76"/>
      <c r="S911" s="76"/>
      <c r="T911" s="76"/>
      <c r="U911" s="76"/>
      <c r="V911" s="76"/>
      <c r="W911" s="76"/>
      <c r="X911" s="76"/>
      <c r="Y911" s="76"/>
      <c r="Z911" s="76"/>
    </row>
    <row r="912" spans="1:26" ht="14.25" customHeight="1" x14ac:dyDescent="0.3">
      <c r="A912" s="76"/>
      <c r="B912" s="76"/>
      <c r="C912" s="76"/>
      <c r="D912" s="76"/>
      <c r="E912" s="76"/>
      <c r="F912" s="76"/>
      <c r="G912" s="76"/>
      <c r="H912" s="76"/>
      <c r="I912" s="76"/>
      <c r="J912" s="76"/>
      <c r="K912" s="76"/>
      <c r="L912" s="76"/>
      <c r="M912" s="76"/>
      <c r="N912" s="76"/>
      <c r="O912" s="76"/>
      <c r="P912" s="76"/>
      <c r="Q912" s="76"/>
      <c r="R912" s="76"/>
      <c r="S912" s="76"/>
      <c r="T912" s="76"/>
      <c r="U912" s="76"/>
      <c r="V912" s="76"/>
      <c r="W912" s="76"/>
      <c r="X912" s="76"/>
      <c r="Y912" s="76"/>
      <c r="Z912" s="76"/>
    </row>
    <row r="913" spans="1:26" ht="14.25" customHeight="1" x14ac:dyDescent="0.3">
      <c r="A913" s="76"/>
      <c r="B913" s="76"/>
      <c r="C913" s="76"/>
      <c r="D913" s="76"/>
      <c r="E913" s="76"/>
      <c r="F913" s="76"/>
      <c r="G913" s="76"/>
      <c r="H913" s="76"/>
      <c r="I913" s="76"/>
      <c r="J913" s="76"/>
      <c r="K913" s="76"/>
      <c r="L913" s="76"/>
      <c r="M913" s="76"/>
      <c r="N913" s="76"/>
      <c r="O913" s="76"/>
      <c r="P913" s="76"/>
      <c r="Q913" s="76"/>
      <c r="R913" s="76"/>
      <c r="S913" s="76"/>
      <c r="T913" s="76"/>
      <c r="U913" s="76"/>
      <c r="V913" s="76"/>
      <c r="W913" s="76"/>
      <c r="X913" s="76"/>
      <c r="Y913" s="76"/>
      <c r="Z913" s="76"/>
    </row>
    <row r="914" spans="1:26" ht="14.25" customHeight="1" x14ac:dyDescent="0.3">
      <c r="A914" s="76"/>
      <c r="B914" s="76"/>
      <c r="C914" s="76"/>
      <c r="D914" s="76"/>
      <c r="E914" s="76"/>
      <c r="F914" s="76"/>
      <c r="G914" s="76"/>
      <c r="H914" s="76"/>
      <c r="I914" s="76"/>
      <c r="J914" s="76"/>
      <c r="K914" s="76"/>
      <c r="L914" s="76"/>
      <c r="M914" s="76"/>
      <c r="N914" s="76"/>
      <c r="O914" s="76"/>
      <c r="P914" s="76"/>
      <c r="Q914" s="76"/>
      <c r="R914" s="76"/>
      <c r="S914" s="76"/>
      <c r="T914" s="76"/>
      <c r="U914" s="76"/>
      <c r="V914" s="76"/>
      <c r="W914" s="76"/>
      <c r="X914" s="76"/>
      <c r="Y914" s="76"/>
      <c r="Z914" s="76"/>
    </row>
    <row r="915" spans="1:26" ht="14.25" customHeight="1" x14ac:dyDescent="0.3">
      <c r="A915" s="76"/>
      <c r="B915" s="76"/>
      <c r="C915" s="76"/>
      <c r="D915" s="76"/>
      <c r="E915" s="76"/>
      <c r="F915" s="76"/>
      <c r="G915" s="76"/>
      <c r="H915" s="76"/>
      <c r="I915" s="76"/>
      <c r="J915" s="76"/>
      <c r="K915" s="76"/>
      <c r="L915" s="76"/>
      <c r="M915" s="76"/>
      <c r="N915" s="76"/>
      <c r="O915" s="76"/>
      <c r="P915" s="76"/>
      <c r="Q915" s="76"/>
      <c r="R915" s="76"/>
      <c r="S915" s="76"/>
      <c r="T915" s="76"/>
      <c r="U915" s="76"/>
      <c r="V915" s="76"/>
      <c r="W915" s="76"/>
      <c r="X915" s="76"/>
      <c r="Y915" s="76"/>
      <c r="Z915" s="76"/>
    </row>
    <row r="916" spans="1:26" ht="14.25" customHeight="1" x14ac:dyDescent="0.3">
      <c r="A916" s="76"/>
      <c r="B916" s="76"/>
      <c r="C916" s="76"/>
      <c r="D916" s="76"/>
      <c r="E916" s="76"/>
      <c r="F916" s="76"/>
      <c r="G916" s="76"/>
      <c r="H916" s="76"/>
      <c r="I916" s="76"/>
      <c r="J916" s="76"/>
      <c r="K916" s="76"/>
      <c r="L916" s="76"/>
      <c r="M916" s="76"/>
      <c r="N916" s="76"/>
      <c r="O916" s="76"/>
      <c r="P916" s="76"/>
      <c r="Q916" s="76"/>
      <c r="R916" s="76"/>
      <c r="S916" s="76"/>
      <c r="T916" s="76"/>
      <c r="U916" s="76"/>
      <c r="V916" s="76"/>
      <c r="W916" s="76"/>
      <c r="X916" s="76"/>
      <c r="Y916" s="76"/>
      <c r="Z916" s="76"/>
    </row>
    <row r="917" spans="1:26" ht="14.25" customHeight="1" x14ac:dyDescent="0.3">
      <c r="A917" s="76"/>
      <c r="B917" s="76"/>
      <c r="C917" s="76"/>
      <c r="D917" s="76"/>
      <c r="E917" s="76"/>
      <c r="F917" s="76"/>
      <c r="G917" s="76"/>
      <c r="H917" s="76"/>
      <c r="I917" s="76"/>
      <c r="J917" s="76"/>
      <c r="K917" s="76"/>
      <c r="L917" s="76"/>
      <c r="M917" s="76"/>
      <c r="N917" s="76"/>
      <c r="O917" s="76"/>
      <c r="P917" s="76"/>
      <c r="Q917" s="76"/>
      <c r="R917" s="76"/>
      <c r="S917" s="76"/>
      <c r="T917" s="76"/>
      <c r="U917" s="76"/>
      <c r="V917" s="76"/>
      <c r="W917" s="76"/>
      <c r="X917" s="76"/>
      <c r="Y917" s="76"/>
      <c r="Z917" s="76"/>
    </row>
    <row r="918" spans="1:26" ht="14.25" customHeight="1" x14ac:dyDescent="0.3">
      <c r="A918" s="76"/>
      <c r="B918" s="76"/>
      <c r="C918" s="76"/>
      <c r="D918" s="76"/>
      <c r="E918" s="76"/>
      <c r="F918" s="76"/>
      <c r="G918" s="76"/>
      <c r="H918" s="76"/>
      <c r="I918" s="76"/>
      <c r="J918" s="76"/>
      <c r="K918" s="76"/>
      <c r="L918" s="76"/>
      <c r="M918" s="76"/>
      <c r="N918" s="76"/>
      <c r="O918" s="76"/>
      <c r="P918" s="76"/>
      <c r="Q918" s="76"/>
      <c r="R918" s="76"/>
      <c r="S918" s="76"/>
      <c r="T918" s="76"/>
      <c r="U918" s="76"/>
      <c r="V918" s="76"/>
      <c r="W918" s="76"/>
      <c r="X918" s="76"/>
      <c r="Y918" s="76"/>
      <c r="Z918" s="76"/>
    </row>
    <row r="919" spans="1:26" ht="14.25" customHeight="1" x14ac:dyDescent="0.3">
      <c r="A919" s="76"/>
      <c r="B919" s="76"/>
      <c r="C919" s="76"/>
      <c r="D919" s="76"/>
      <c r="E919" s="76"/>
      <c r="F919" s="76"/>
      <c r="G919" s="76"/>
      <c r="H919" s="76"/>
      <c r="I919" s="76"/>
      <c r="J919" s="76"/>
      <c r="K919" s="76"/>
      <c r="L919" s="76"/>
      <c r="M919" s="76"/>
      <c r="N919" s="76"/>
      <c r="O919" s="76"/>
      <c r="P919" s="76"/>
      <c r="Q919" s="76"/>
      <c r="R919" s="76"/>
      <c r="S919" s="76"/>
      <c r="T919" s="76"/>
      <c r="U919" s="76"/>
      <c r="V919" s="76"/>
      <c r="W919" s="76"/>
      <c r="X919" s="76"/>
      <c r="Y919" s="76"/>
      <c r="Z919" s="76"/>
    </row>
    <row r="920" spans="1:26" ht="14.25" customHeight="1" x14ac:dyDescent="0.3">
      <c r="A920" s="76"/>
      <c r="B920" s="76"/>
      <c r="C920" s="76"/>
      <c r="D920" s="76"/>
      <c r="E920" s="76"/>
      <c r="F920" s="76"/>
      <c r="G920" s="76"/>
      <c r="H920" s="76"/>
      <c r="I920" s="76"/>
      <c r="J920" s="76"/>
      <c r="K920" s="76"/>
      <c r="L920" s="76"/>
      <c r="M920" s="76"/>
      <c r="N920" s="76"/>
      <c r="O920" s="76"/>
      <c r="P920" s="76"/>
      <c r="Q920" s="76"/>
      <c r="R920" s="76"/>
      <c r="S920" s="76"/>
      <c r="T920" s="76"/>
      <c r="U920" s="76"/>
      <c r="V920" s="76"/>
      <c r="W920" s="76"/>
      <c r="X920" s="76"/>
      <c r="Y920" s="76"/>
      <c r="Z920" s="76"/>
    </row>
    <row r="921" spans="1:26" ht="14.25" customHeight="1" x14ac:dyDescent="0.3">
      <c r="A921" s="76"/>
      <c r="B921" s="76"/>
      <c r="C921" s="76"/>
      <c r="D921" s="76"/>
      <c r="E921" s="76"/>
      <c r="F921" s="76"/>
      <c r="G921" s="76"/>
      <c r="H921" s="76"/>
      <c r="I921" s="76"/>
      <c r="J921" s="76"/>
      <c r="K921" s="76"/>
      <c r="L921" s="76"/>
      <c r="M921" s="76"/>
      <c r="N921" s="76"/>
      <c r="O921" s="76"/>
      <c r="P921" s="76"/>
      <c r="Q921" s="76"/>
      <c r="R921" s="76"/>
      <c r="S921" s="76"/>
      <c r="T921" s="76"/>
      <c r="U921" s="76"/>
      <c r="V921" s="76"/>
      <c r="W921" s="76"/>
      <c r="X921" s="76"/>
      <c r="Y921" s="76"/>
      <c r="Z921" s="76"/>
    </row>
    <row r="922" spans="1:26" ht="14.25" customHeight="1" x14ac:dyDescent="0.3">
      <c r="A922" s="76"/>
      <c r="B922" s="76"/>
      <c r="C922" s="76"/>
      <c r="D922" s="76"/>
      <c r="E922" s="76"/>
      <c r="F922" s="76"/>
      <c r="G922" s="76"/>
      <c r="H922" s="76"/>
      <c r="I922" s="76"/>
      <c r="J922" s="76"/>
      <c r="K922" s="76"/>
      <c r="L922" s="76"/>
      <c r="M922" s="76"/>
      <c r="N922" s="76"/>
      <c r="O922" s="76"/>
      <c r="P922" s="76"/>
      <c r="Q922" s="76"/>
      <c r="R922" s="76"/>
      <c r="S922" s="76"/>
      <c r="T922" s="76"/>
      <c r="U922" s="76"/>
      <c r="V922" s="76"/>
      <c r="W922" s="76"/>
      <c r="X922" s="76"/>
      <c r="Y922" s="76"/>
      <c r="Z922" s="76"/>
    </row>
    <row r="923" spans="1:26" ht="14.25" customHeight="1" x14ac:dyDescent="0.3">
      <c r="A923" s="76"/>
      <c r="B923" s="76"/>
      <c r="C923" s="76"/>
      <c r="D923" s="76"/>
      <c r="E923" s="76"/>
      <c r="F923" s="76"/>
      <c r="G923" s="76"/>
      <c r="H923" s="76"/>
      <c r="I923" s="76"/>
      <c r="J923" s="76"/>
      <c r="K923" s="76"/>
      <c r="L923" s="76"/>
      <c r="M923" s="76"/>
      <c r="N923" s="76"/>
      <c r="O923" s="76"/>
      <c r="P923" s="76"/>
      <c r="Q923" s="76"/>
      <c r="R923" s="76"/>
      <c r="S923" s="76"/>
      <c r="T923" s="76"/>
      <c r="U923" s="76"/>
      <c r="V923" s="76"/>
      <c r="W923" s="76"/>
      <c r="X923" s="76"/>
      <c r="Y923" s="76"/>
      <c r="Z923" s="76"/>
    </row>
    <row r="924" spans="1:26" ht="14.25" customHeight="1" x14ac:dyDescent="0.3">
      <c r="A924" s="76"/>
      <c r="B924" s="76"/>
      <c r="C924" s="76"/>
      <c r="D924" s="76"/>
      <c r="E924" s="76"/>
      <c r="F924" s="76"/>
      <c r="G924" s="76"/>
      <c r="H924" s="76"/>
      <c r="I924" s="76"/>
      <c r="J924" s="76"/>
      <c r="K924" s="76"/>
      <c r="L924" s="76"/>
      <c r="M924" s="76"/>
      <c r="N924" s="76"/>
      <c r="O924" s="76"/>
      <c r="P924" s="76"/>
      <c r="Q924" s="76"/>
      <c r="R924" s="76"/>
      <c r="S924" s="76"/>
      <c r="T924" s="76"/>
      <c r="U924" s="76"/>
      <c r="V924" s="76"/>
      <c r="W924" s="76"/>
      <c r="X924" s="76"/>
      <c r="Y924" s="76"/>
      <c r="Z924" s="76"/>
    </row>
    <row r="925" spans="1:26" ht="14.25" customHeight="1" x14ac:dyDescent="0.3">
      <c r="A925" s="76"/>
      <c r="B925" s="76"/>
      <c r="C925" s="76"/>
      <c r="D925" s="76"/>
      <c r="E925" s="76"/>
      <c r="F925" s="76"/>
      <c r="G925" s="76"/>
      <c r="H925" s="76"/>
      <c r="I925" s="76"/>
      <c r="J925" s="76"/>
      <c r="K925" s="76"/>
      <c r="L925" s="76"/>
      <c r="M925" s="76"/>
      <c r="N925" s="76"/>
      <c r="O925" s="76"/>
      <c r="P925" s="76"/>
      <c r="Q925" s="76"/>
      <c r="R925" s="76"/>
      <c r="S925" s="76"/>
      <c r="T925" s="76"/>
      <c r="U925" s="76"/>
      <c r="V925" s="76"/>
      <c r="W925" s="76"/>
      <c r="X925" s="76"/>
      <c r="Y925" s="76"/>
      <c r="Z925" s="76"/>
    </row>
    <row r="926" spans="1:26" ht="14.25" customHeight="1" x14ac:dyDescent="0.3">
      <c r="A926" s="76"/>
      <c r="B926" s="76"/>
      <c r="C926" s="76"/>
      <c r="D926" s="76"/>
      <c r="E926" s="76"/>
      <c r="F926" s="76"/>
      <c r="G926" s="76"/>
      <c r="H926" s="76"/>
      <c r="I926" s="76"/>
      <c r="J926" s="76"/>
      <c r="K926" s="76"/>
      <c r="L926" s="76"/>
      <c r="M926" s="76"/>
      <c r="N926" s="76"/>
      <c r="O926" s="76"/>
      <c r="P926" s="76"/>
      <c r="Q926" s="76"/>
      <c r="R926" s="76"/>
      <c r="S926" s="76"/>
      <c r="T926" s="76"/>
      <c r="U926" s="76"/>
      <c r="V926" s="76"/>
      <c r="W926" s="76"/>
      <c r="X926" s="76"/>
      <c r="Y926" s="76"/>
      <c r="Z926" s="76"/>
    </row>
    <row r="927" spans="1:26" ht="14.25" customHeight="1" x14ac:dyDescent="0.3">
      <c r="A927" s="76"/>
      <c r="B927" s="76"/>
      <c r="C927" s="76"/>
      <c r="D927" s="76"/>
      <c r="E927" s="76"/>
      <c r="F927" s="76"/>
      <c r="G927" s="76"/>
      <c r="H927" s="76"/>
      <c r="I927" s="76"/>
      <c r="J927" s="76"/>
      <c r="K927" s="76"/>
      <c r="L927" s="76"/>
      <c r="M927" s="76"/>
      <c r="N927" s="76"/>
      <c r="O927" s="76"/>
      <c r="P927" s="76"/>
      <c r="Q927" s="76"/>
      <c r="R927" s="76"/>
      <c r="S927" s="76"/>
      <c r="T927" s="76"/>
      <c r="U927" s="76"/>
      <c r="V927" s="76"/>
      <c r="W927" s="76"/>
      <c r="X927" s="76"/>
      <c r="Y927" s="76"/>
      <c r="Z927" s="76"/>
    </row>
    <row r="928" spans="1:26" ht="14.25" customHeight="1" x14ac:dyDescent="0.3">
      <c r="A928" s="76"/>
      <c r="B928" s="76"/>
      <c r="C928" s="76"/>
      <c r="D928" s="76"/>
      <c r="E928" s="76"/>
      <c r="F928" s="76"/>
      <c r="G928" s="76"/>
      <c r="H928" s="76"/>
      <c r="I928" s="76"/>
      <c r="J928" s="76"/>
      <c r="K928" s="76"/>
      <c r="L928" s="76"/>
      <c r="M928" s="76"/>
      <c r="N928" s="76"/>
      <c r="O928" s="76"/>
      <c r="P928" s="76"/>
      <c r="Q928" s="76"/>
      <c r="R928" s="76"/>
      <c r="S928" s="76"/>
      <c r="T928" s="76"/>
      <c r="U928" s="76"/>
      <c r="V928" s="76"/>
      <c r="W928" s="76"/>
      <c r="X928" s="76"/>
      <c r="Y928" s="76"/>
      <c r="Z928" s="76"/>
    </row>
    <row r="929" spans="1:26" ht="14.25" customHeight="1" x14ac:dyDescent="0.3">
      <c r="A929" s="76"/>
      <c r="B929" s="76"/>
      <c r="C929" s="76"/>
      <c r="D929" s="76"/>
      <c r="E929" s="76"/>
      <c r="F929" s="76"/>
      <c r="G929" s="76"/>
      <c r="H929" s="76"/>
      <c r="I929" s="76"/>
      <c r="J929" s="76"/>
      <c r="K929" s="76"/>
      <c r="L929" s="76"/>
      <c r="M929" s="76"/>
      <c r="N929" s="76"/>
      <c r="O929" s="76"/>
      <c r="P929" s="76"/>
      <c r="Q929" s="76"/>
      <c r="R929" s="76"/>
      <c r="S929" s="76"/>
      <c r="T929" s="76"/>
      <c r="U929" s="76"/>
      <c r="V929" s="76"/>
      <c r="W929" s="76"/>
      <c r="X929" s="76"/>
      <c r="Y929" s="76"/>
      <c r="Z929" s="76"/>
    </row>
    <row r="930" spans="1:26" ht="14.25" customHeight="1" x14ac:dyDescent="0.3">
      <c r="A930" s="76"/>
      <c r="B930" s="76"/>
      <c r="C930" s="76"/>
      <c r="D930" s="76"/>
      <c r="E930" s="76"/>
      <c r="F930" s="76"/>
      <c r="G930" s="76"/>
      <c r="H930" s="76"/>
      <c r="I930" s="76"/>
      <c r="J930" s="76"/>
      <c r="K930" s="76"/>
      <c r="L930" s="76"/>
      <c r="M930" s="76"/>
      <c r="N930" s="76"/>
      <c r="O930" s="76"/>
      <c r="P930" s="76"/>
      <c r="Q930" s="76"/>
      <c r="R930" s="76"/>
      <c r="S930" s="76"/>
      <c r="T930" s="76"/>
      <c r="U930" s="76"/>
      <c r="V930" s="76"/>
      <c r="W930" s="76"/>
      <c r="X930" s="76"/>
      <c r="Y930" s="76"/>
      <c r="Z930" s="76"/>
    </row>
    <row r="931" spans="1:26" ht="14.25" customHeight="1" x14ac:dyDescent="0.3">
      <c r="A931" s="76"/>
      <c r="B931" s="76"/>
      <c r="C931" s="76"/>
      <c r="D931" s="76"/>
      <c r="E931" s="76"/>
      <c r="F931" s="76"/>
      <c r="G931" s="76"/>
      <c r="H931" s="76"/>
      <c r="I931" s="76"/>
      <c r="J931" s="76"/>
      <c r="K931" s="76"/>
      <c r="L931" s="76"/>
      <c r="M931" s="76"/>
      <c r="N931" s="76"/>
      <c r="O931" s="76"/>
      <c r="P931" s="76"/>
      <c r="Q931" s="76"/>
      <c r="R931" s="76"/>
      <c r="S931" s="76"/>
      <c r="T931" s="76"/>
      <c r="U931" s="76"/>
      <c r="V931" s="76"/>
      <c r="W931" s="76"/>
      <c r="X931" s="76"/>
      <c r="Y931" s="76"/>
      <c r="Z931" s="76"/>
    </row>
    <row r="932" spans="1:26" ht="14.25" customHeight="1" x14ac:dyDescent="0.3">
      <c r="A932" s="76"/>
      <c r="B932" s="76"/>
      <c r="C932" s="76"/>
      <c r="D932" s="76"/>
      <c r="E932" s="76"/>
      <c r="F932" s="76"/>
      <c r="G932" s="76"/>
      <c r="H932" s="76"/>
      <c r="I932" s="76"/>
      <c r="J932" s="76"/>
      <c r="K932" s="76"/>
      <c r="L932" s="76"/>
      <c r="M932" s="76"/>
      <c r="N932" s="76"/>
      <c r="O932" s="76"/>
      <c r="P932" s="76"/>
      <c r="Q932" s="76"/>
      <c r="R932" s="76"/>
      <c r="S932" s="76"/>
      <c r="T932" s="76"/>
      <c r="U932" s="76"/>
      <c r="V932" s="76"/>
      <c r="W932" s="76"/>
      <c r="X932" s="76"/>
      <c r="Y932" s="76"/>
      <c r="Z932" s="76"/>
    </row>
    <row r="933" spans="1:26" ht="14.25" customHeight="1" x14ac:dyDescent="0.3">
      <c r="A933" s="76"/>
      <c r="B933" s="76"/>
      <c r="C933" s="76"/>
      <c r="D933" s="76"/>
      <c r="E933" s="76"/>
      <c r="F933" s="76"/>
      <c r="G933" s="76"/>
      <c r="H933" s="76"/>
      <c r="I933" s="76"/>
      <c r="J933" s="76"/>
      <c r="K933" s="76"/>
      <c r="L933" s="76"/>
      <c r="M933" s="76"/>
      <c r="N933" s="76"/>
      <c r="O933" s="76"/>
      <c r="P933" s="76"/>
      <c r="Q933" s="76"/>
      <c r="R933" s="76"/>
      <c r="S933" s="76"/>
      <c r="T933" s="76"/>
      <c r="U933" s="76"/>
      <c r="V933" s="76"/>
      <c r="W933" s="76"/>
      <c r="X933" s="76"/>
      <c r="Y933" s="76"/>
      <c r="Z933" s="76"/>
    </row>
    <row r="934" spans="1:26" ht="14.25" customHeight="1" x14ac:dyDescent="0.3">
      <c r="A934" s="76"/>
      <c r="B934" s="76"/>
      <c r="C934" s="76"/>
      <c r="D934" s="76"/>
      <c r="E934" s="76"/>
      <c r="F934" s="76"/>
      <c r="G934" s="76"/>
      <c r="H934" s="76"/>
      <c r="I934" s="76"/>
      <c r="J934" s="76"/>
      <c r="K934" s="76"/>
      <c r="L934" s="76"/>
      <c r="M934" s="76"/>
      <c r="N934" s="76"/>
      <c r="O934" s="76"/>
      <c r="P934" s="76"/>
      <c r="Q934" s="76"/>
      <c r="R934" s="76"/>
      <c r="S934" s="76"/>
      <c r="T934" s="76"/>
      <c r="U934" s="76"/>
      <c r="V934" s="76"/>
      <c r="W934" s="76"/>
      <c r="X934" s="76"/>
      <c r="Y934" s="76"/>
      <c r="Z934" s="76"/>
    </row>
    <row r="935" spans="1:26" ht="14.25" customHeight="1" x14ac:dyDescent="0.3">
      <c r="A935" s="76"/>
      <c r="B935" s="76"/>
      <c r="C935" s="76"/>
      <c r="D935" s="76"/>
      <c r="E935" s="76"/>
      <c r="F935" s="76"/>
      <c r="G935" s="76"/>
      <c r="H935" s="76"/>
      <c r="I935" s="76"/>
      <c r="J935" s="76"/>
      <c r="K935" s="76"/>
      <c r="L935" s="76"/>
      <c r="M935" s="76"/>
      <c r="N935" s="76"/>
      <c r="O935" s="76"/>
      <c r="P935" s="76"/>
      <c r="Q935" s="76"/>
      <c r="R935" s="76"/>
      <c r="S935" s="76"/>
      <c r="T935" s="76"/>
      <c r="U935" s="76"/>
      <c r="V935" s="76"/>
      <c r="W935" s="76"/>
      <c r="X935" s="76"/>
      <c r="Y935" s="76"/>
      <c r="Z935" s="76"/>
    </row>
    <row r="936" spans="1:26" ht="14.25" customHeight="1" x14ac:dyDescent="0.3">
      <c r="A936" s="76"/>
      <c r="B936" s="76"/>
      <c r="C936" s="76"/>
      <c r="D936" s="76"/>
      <c r="E936" s="76"/>
      <c r="F936" s="76"/>
      <c r="G936" s="76"/>
      <c r="H936" s="76"/>
      <c r="I936" s="76"/>
      <c r="J936" s="76"/>
      <c r="K936" s="76"/>
      <c r="L936" s="76"/>
      <c r="M936" s="76"/>
      <c r="N936" s="76"/>
      <c r="O936" s="76"/>
      <c r="P936" s="76"/>
      <c r="Q936" s="76"/>
      <c r="R936" s="76"/>
      <c r="S936" s="76"/>
      <c r="T936" s="76"/>
      <c r="U936" s="76"/>
      <c r="V936" s="76"/>
      <c r="W936" s="76"/>
      <c r="X936" s="76"/>
      <c r="Y936" s="76"/>
      <c r="Z936" s="76"/>
    </row>
    <row r="937" spans="1:26" ht="14.25" customHeight="1" x14ac:dyDescent="0.3">
      <c r="A937" s="76"/>
      <c r="B937" s="76"/>
      <c r="C937" s="76"/>
      <c r="D937" s="76"/>
      <c r="E937" s="76"/>
      <c r="F937" s="76"/>
      <c r="G937" s="76"/>
      <c r="H937" s="76"/>
      <c r="I937" s="76"/>
      <c r="J937" s="76"/>
      <c r="K937" s="76"/>
      <c r="L937" s="76"/>
      <c r="M937" s="76"/>
      <c r="N937" s="76"/>
      <c r="O937" s="76"/>
      <c r="P937" s="76"/>
      <c r="Q937" s="76"/>
      <c r="R937" s="76"/>
      <c r="S937" s="76"/>
      <c r="T937" s="76"/>
      <c r="U937" s="76"/>
      <c r="V937" s="76"/>
      <c r="W937" s="76"/>
      <c r="X937" s="76"/>
      <c r="Y937" s="76"/>
      <c r="Z937" s="76"/>
    </row>
    <row r="938" spans="1:26" ht="14.25" customHeight="1" x14ac:dyDescent="0.3">
      <c r="A938" s="76"/>
      <c r="B938" s="76"/>
      <c r="C938" s="76"/>
      <c r="D938" s="76"/>
      <c r="E938" s="76"/>
      <c r="F938" s="76"/>
      <c r="G938" s="76"/>
      <c r="H938" s="76"/>
      <c r="I938" s="76"/>
      <c r="J938" s="76"/>
      <c r="K938" s="76"/>
      <c r="L938" s="76"/>
      <c r="M938" s="76"/>
      <c r="N938" s="76"/>
      <c r="O938" s="76"/>
      <c r="P938" s="76"/>
      <c r="Q938" s="76"/>
      <c r="R938" s="76"/>
      <c r="S938" s="76"/>
      <c r="T938" s="76"/>
      <c r="U938" s="76"/>
      <c r="V938" s="76"/>
      <c r="W938" s="76"/>
      <c r="X938" s="76"/>
      <c r="Y938" s="76"/>
      <c r="Z938" s="76"/>
    </row>
    <row r="939" spans="1:26" ht="14.25" customHeight="1" x14ac:dyDescent="0.3">
      <c r="A939" s="76"/>
      <c r="B939" s="76"/>
      <c r="C939" s="76"/>
      <c r="D939" s="76"/>
      <c r="E939" s="76"/>
      <c r="F939" s="76"/>
      <c r="G939" s="76"/>
      <c r="H939" s="76"/>
      <c r="I939" s="76"/>
      <c r="J939" s="76"/>
      <c r="K939" s="76"/>
      <c r="L939" s="76"/>
      <c r="M939" s="76"/>
      <c r="N939" s="76"/>
      <c r="O939" s="76"/>
      <c r="P939" s="76"/>
      <c r="Q939" s="76"/>
      <c r="R939" s="76"/>
      <c r="S939" s="76"/>
      <c r="T939" s="76"/>
      <c r="U939" s="76"/>
      <c r="V939" s="76"/>
      <c r="W939" s="76"/>
      <c r="X939" s="76"/>
      <c r="Y939" s="76"/>
      <c r="Z939" s="76"/>
    </row>
    <row r="940" spans="1:26" ht="14.25" customHeight="1" x14ac:dyDescent="0.3">
      <c r="A940" s="76"/>
      <c r="B940" s="76"/>
      <c r="C940" s="76"/>
      <c r="D940" s="76"/>
      <c r="E940" s="76"/>
      <c r="F940" s="76"/>
      <c r="G940" s="76"/>
      <c r="H940" s="76"/>
      <c r="I940" s="76"/>
      <c r="J940" s="76"/>
      <c r="K940" s="76"/>
      <c r="L940" s="76"/>
      <c r="M940" s="76"/>
      <c r="N940" s="76"/>
      <c r="O940" s="76"/>
      <c r="P940" s="76"/>
      <c r="Q940" s="76"/>
      <c r="R940" s="76"/>
      <c r="S940" s="76"/>
      <c r="T940" s="76"/>
      <c r="U940" s="76"/>
      <c r="V940" s="76"/>
      <c r="W940" s="76"/>
      <c r="X940" s="76"/>
      <c r="Y940" s="76"/>
      <c r="Z940" s="76"/>
    </row>
    <row r="941" spans="1:26" ht="14.25" customHeight="1" x14ac:dyDescent="0.3">
      <c r="A941" s="76"/>
      <c r="B941" s="76"/>
      <c r="C941" s="76"/>
      <c r="D941" s="76"/>
      <c r="E941" s="76"/>
      <c r="F941" s="76"/>
      <c r="G941" s="76"/>
      <c r="H941" s="76"/>
      <c r="I941" s="76"/>
      <c r="J941" s="76"/>
      <c r="K941" s="76"/>
      <c r="L941" s="76"/>
      <c r="M941" s="76"/>
      <c r="N941" s="76"/>
      <c r="O941" s="76"/>
      <c r="P941" s="76"/>
      <c r="Q941" s="76"/>
      <c r="R941" s="76"/>
      <c r="S941" s="76"/>
      <c r="T941" s="76"/>
      <c r="U941" s="76"/>
      <c r="V941" s="76"/>
      <c r="W941" s="76"/>
      <c r="X941" s="76"/>
      <c r="Y941" s="76"/>
      <c r="Z941" s="76"/>
    </row>
    <row r="942" spans="1:26" ht="14.25" customHeight="1" x14ac:dyDescent="0.3">
      <c r="A942" s="76"/>
      <c r="B942" s="76"/>
      <c r="C942" s="76"/>
      <c r="D942" s="76"/>
      <c r="E942" s="76"/>
      <c r="F942" s="76"/>
      <c r="G942" s="76"/>
      <c r="H942" s="76"/>
      <c r="I942" s="76"/>
      <c r="J942" s="76"/>
      <c r="K942" s="76"/>
      <c r="L942" s="76"/>
      <c r="M942" s="76"/>
      <c r="N942" s="76"/>
      <c r="O942" s="76"/>
      <c r="P942" s="76"/>
      <c r="Q942" s="76"/>
      <c r="R942" s="76"/>
      <c r="S942" s="76"/>
      <c r="T942" s="76"/>
      <c r="U942" s="76"/>
      <c r="V942" s="76"/>
      <c r="W942" s="76"/>
      <c r="X942" s="76"/>
      <c r="Y942" s="76"/>
      <c r="Z942" s="76"/>
    </row>
    <row r="943" spans="1:26" ht="14.25" customHeight="1" x14ac:dyDescent="0.3">
      <c r="A943" s="76"/>
      <c r="B943" s="76"/>
      <c r="C943" s="76"/>
      <c r="D943" s="76"/>
      <c r="E943" s="76"/>
      <c r="F943" s="76"/>
      <c r="G943" s="76"/>
      <c r="H943" s="76"/>
      <c r="I943" s="76"/>
      <c r="J943" s="76"/>
      <c r="K943" s="76"/>
      <c r="L943" s="76"/>
      <c r="M943" s="76"/>
      <c r="N943" s="76"/>
      <c r="O943" s="76"/>
      <c r="P943" s="76"/>
      <c r="Q943" s="76"/>
      <c r="R943" s="76"/>
      <c r="S943" s="76"/>
      <c r="T943" s="76"/>
      <c r="U943" s="76"/>
      <c r="V943" s="76"/>
      <c r="W943" s="76"/>
      <c r="X943" s="76"/>
      <c r="Y943" s="76"/>
      <c r="Z943" s="76"/>
    </row>
    <row r="944" spans="1:26" ht="14.25" customHeight="1" x14ac:dyDescent="0.3">
      <c r="A944" s="76"/>
      <c r="B944" s="76"/>
      <c r="C944" s="76"/>
      <c r="D944" s="76"/>
      <c r="E944" s="76"/>
      <c r="F944" s="76"/>
      <c r="G944" s="76"/>
      <c r="H944" s="76"/>
      <c r="I944" s="76"/>
      <c r="J944" s="76"/>
      <c r="K944" s="76"/>
      <c r="L944" s="76"/>
      <c r="M944" s="76"/>
      <c r="N944" s="76"/>
      <c r="O944" s="76"/>
      <c r="P944" s="76"/>
      <c r="Q944" s="76"/>
      <c r="R944" s="76"/>
      <c r="S944" s="76"/>
      <c r="T944" s="76"/>
      <c r="U944" s="76"/>
      <c r="V944" s="76"/>
      <c r="W944" s="76"/>
      <c r="X944" s="76"/>
      <c r="Y944" s="76"/>
      <c r="Z944" s="76"/>
    </row>
    <row r="945" spans="1:26" ht="14.25" customHeight="1" x14ac:dyDescent="0.3">
      <c r="A945" s="76"/>
      <c r="B945" s="76"/>
      <c r="C945" s="76"/>
      <c r="D945" s="76"/>
      <c r="E945" s="76"/>
      <c r="F945" s="76"/>
      <c r="G945" s="76"/>
      <c r="H945" s="76"/>
      <c r="I945" s="76"/>
      <c r="J945" s="76"/>
      <c r="K945" s="76"/>
      <c r="L945" s="76"/>
      <c r="M945" s="76"/>
      <c r="N945" s="76"/>
      <c r="O945" s="76"/>
      <c r="P945" s="76"/>
      <c r="Q945" s="76"/>
      <c r="R945" s="76"/>
      <c r="S945" s="76"/>
      <c r="T945" s="76"/>
      <c r="U945" s="76"/>
      <c r="V945" s="76"/>
      <c r="W945" s="76"/>
      <c r="X945" s="76"/>
      <c r="Y945" s="76"/>
      <c r="Z945" s="76"/>
    </row>
    <row r="946" spans="1:26" ht="14.25" customHeight="1" x14ac:dyDescent="0.3">
      <c r="A946" s="76"/>
      <c r="B946" s="76"/>
      <c r="C946" s="76"/>
      <c r="D946" s="76"/>
      <c r="E946" s="76"/>
      <c r="F946" s="76"/>
      <c r="G946" s="76"/>
      <c r="H946" s="76"/>
      <c r="I946" s="76"/>
      <c r="J946" s="76"/>
      <c r="K946" s="76"/>
      <c r="L946" s="76"/>
      <c r="M946" s="76"/>
      <c r="N946" s="76"/>
      <c r="O946" s="76"/>
      <c r="P946" s="76"/>
      <c r="Q946" s="76"/>
      <c r="R946" s="76"/>
      <c r="S946" s="76"/>
      <c r="T946" s="76"/>
      <c r="U946" s="76"/>
      <c r="V946" s="76"/>
      <c r="W946" s="76"/>
      <c r="X946" s="76"/>
      <c r="Y946" s="76"/>
      <c r="Z946" s="76"/>
    </row>
    <row r="947" spans="1:26" ht="14.25" customHeight="1" x14ac:dyDescent="0.3">
      <c r="A947" s="76"/>
      <c r="B947" s="76"/>
      <c r="C947" s="76"/>
      <c r="D947" s="76"/>
      <c r="E947" s="76"/>
      <c r="F947" s="76"/>
      <c r="G947" s="76"/>
      <c r="H947" s="76"/>
      <c r="I947" s="76"/>
      <c r="J947" s="76"/>
      <c r="K947" s="76"/>
      <c r="L947" s="76"/>
      <c r="M947" s="76"/>
      <c r="N947" s="76"/>
      <c r="O947" s="76"/>
      <c r="P947" s="76"/>
      <c r="Q947" s="76"/>
      <c r="R947" s="76"/>
      <c r="S947" s="76"/>
      <c r="T947" s="76"/>
      <c r="U947" s="76"/>
      <c r="V947" s="76"/>
      <c r="W947" s="76"/>
      <c r="X947" s="76"/>
      <c r="Y947" s="76"/>
      <c r="Z947" s="76"/>
    </row>
    <row r="948" spans="1:26" ht="14.25" customHeight="1" x14ac:dyDescent="0.3">
      <c r="A948" s="76"/>
      <c r="B948" s="76"/>
      <c r="C948" s="76"/>
      <c r="D948" s="76"/>
      <c r="E948" s="76"/>
      <c r="F948" s="76"/>
      <c r="G948" s="76"/>
      <c r="H948" s="76"/>
      <c r="I948" s="76"/>
      <c r="J948" s="76"/>
      <c r="K948" s="76"/>
      <c r="L948" s="76"/>
      <c r="M948" s="76"/>
      <c r="N948" s="76"/>
      <c r="O948" s="76"/>
      <c r="P948" s="76"/>
      <c r="Q948" s="76"/>
      <c r="R948" s="76"/>
      <c r="S948" s="76"/>
      <c r="T948" s="76"/>
      <c r="U948" s="76"/>
      <c r="V948" s="76"/>
      <c r="W948" s="76"/>
      <c r="X948" s="76"/>
      <c r="Y948" s="76"/>
      <c r="Z948" s="76"/>
    </row>
    <row r="949" spans="1:26" ht="14.25" customHeight="1" x14ac:dyDescent="0.3">
      <c r="A949" s="76"/>
      <c r="B949" s="76"/>
      <c r="C949" s="76"/>
      <c r="D949" s="76"/>
      <c r="E949" s="76"/>
      <c r="F949" s="76"/>
      <c r="G949" s="76"/>
      <c r="H949" s="76"/>
      <c r="I949" s="76"/>
      <c r="J949" s="76"/>
      <c r="K949" s="76"/>
      <c r="L949" s="76"/>
      <c r="M949" s="76"/>
      <c r="N949" s="76"/>
      <c r="O949" s="76"/>
      <c r="P949" s="76"/>
      <c r="Q949" s="76"/>
      <c r="R949" s="76"/>
      <c r="S949" s="76"/>
      <c r="T949" s="76"/>
      <c r="U949" s="76"/>
      <c r="V949" s="76"/>
      <c r="W949" s="76"/>
      <c r="X949" s="76"/>
      <c r="Y949" s="76"/>
      <c r="Z949" s="76"/>
    </row>
    <row r="950" spans="1:26" ht="14.25" customHeight="1" x14ac:dyDescent="0.3">
      <c r="A950" s="76"/>
      <c r="B950" s="76"/>
      <c r="C950" s="76"/>
      <c r="D950" s="76"/>
      <c r="E950" s="76"/>
      <c r="F950" s="76"/>
      <c r="G950" s="76"/>
      <c r="H950" s="76"/>
      <c r="I950" s="76"/>
      <c r="J950" s="76"/>
      <c r="K950" s="76"/>
      <c r="L950" s="76"/>
      <c r="M950" s="76"/>
      <c r="N950" s="76"/>
      <c r="O950" s="76"/>
      <c r="P950" s="76"/>
      <c r="Q950" s="76"/>
      <c r="R950" s="76"/>
      <c r="S950" s="76"/>
      <c r="T950" s="76"/>
      <c r="U950" s="76"/>
      <c r="V950" s="76"/>
      <c r="W950" s="76"/>
      <c r="X950" s="76"/>
      <c r="Y950" s="76"/>
      <c r="Z950" s="76"/>
    </row>
    <row r="951" spans="1:26" ht="14.25" customHeight="1" x14ac:dyDescent="0.3">
      <c r="A951" s="76"/>
      <c r="B951" s="76"/>
      <c r="C951" s="76"/>
      <c r="D951" s="76"/>
      <c r="E951" s="76"/>
      <c r="F951" s="76"/>
      <c r="G951" s="76"/>
      <c r="H951" s="76"/>
      <c r="I951" s="76"/>
      <c r="J951" s="76"/>
      <c r="K951" s="76"/>
      <c r="L951" s="76"/>
      <c r="M951" s="76"/>
      <c r="N951" s="76"/>
      <c r="O951" s="76"/>
      <c r="P951" s="76"/>
      <c r="Q951" s="76"/>
      <c r="R951" s="76"/>
      <c r="S951" s="76"/>
      <c r="T951" s="76"/>
      <c r="U951" s="76"/>
      <c r="V951" s="76"/>
      <c r="W951" s="76"/>
      <c r="X951" s="76"/>
      <c r="Y951" s="76"/>
      <c r="Z951" s="76"/>
    </row>
    <row r="952" spans="1:26" ht="14.25" customHeight="1" x14ac:dyDescent="0.3">
      <c r="A952" s="76"/>
      <c r="B952" s="76"/>
      <c r="C952" s="76"/>
      <c r="D952" s="76"/>
      <c r="E952" s="76"/>
      <c r="F952" s="76"/>
      <c r="G952" s="76"/>
      <c r="H952" s="76"/>
      <c r="I952" s="76"/>
      <c r="J952" s="76"/>
      <c r="K952" s="76"/>
      <c r="L952" s="76"/>
      <c r="M952" s="76"/>
      <c r="N952" s="76"/>
      <c r="O952" s="76"/>
      <c r="P952" s="76"/>
      <c r="Q952" s="76"/>
      <c r="R952" s="76"/>
      <c r="S952" s="76"/>
      <c r="T952" s="76"/>
      <c r="U952" s="76"/>
      <c r="V952" s="76"/>
      <c r="W952" s="76"/>
      <c r="X952" s="76"/>
      <c r="Y952" s="76"/>
      <c r="Z952" s="76"/>
    </row>
    <row r="953" spans="1:26" ht="14.25" customHeight="1" x14ac:dyDescent="0.3">
      <c r="A953" s="76"/>
      <c r="B953" s="76"/>
      <c r="C953" s="76"/>
      <c r="D953" s="76"/>
      <c r="E953" s="76"/>
      <c r="F953" s="76"/>
      <c r="G953" s="76"/>
      <c r="H953" s="76"/>
      <c r="I953" s="76"/>
      <c r="J953" s="76"/>
      <c r="K953" s="76"/>
      <c r="L953" s="76"/>
      <c r="M953" s="76"/>
      <c r="N953" s="76"/>
      <c r="O953" s="76"/>
      <c r="P953" s="76"/>
      <c r="Q953" s="76"/>
      <c r="R953" s="76"/>
      <c r="S953" s="76"/>
      <c r="T953" s="76"/>
      <c r="U953" s="76"/>
      <c r="V953" s="76"/>
      <c r="W953" s="76"/>
      <c r="X953" s="76"/>
      <c r="Y953" s="76"/>
      <c r="Z953" s="76"/>
    </row>
    <row r="954" spans="1:26" ht="14.25" customHeight="1" x14ac:dyDescent="0.3">
      <c r="A954" s="76"/>
      <c r="B954" s="76"/>
      <c r="C954" s="76"/>
      <c r="D954" s="76"/>
      <c r="E954" s="76"/>
      <c r="F954" s="76"/>
      <c r="G954" s="76"/>
      <c r="H954" s="76"/>
      <c r="I954" s="76"/>
      <c r="J954" s="76"/>
      <c r="K954" s="76"/>
      <c r="L954" s="76"/>
      <c r="M954" s="76"/>
      <c r="N954" s="76"/>
      <c r="O954" s="76"/>
      <c r="P954" s="76"/>
      <c r="Q954" s="76"/>
      <c r="R954" s="76"/>
      <c r="S954" s="76"/>
      <c r="T954" s="76"/>
      <c r="U954" s="76"/>
      <c r="V954" s="76"/>
      <c r="W954" s="76"/>
      <c r="X954" s="76"/>
      <c r="Y954" s="76"/>
      <c r="Z954" s="76"/>
    </row>
    <row r="955" spans="1:26" ht="14.25" customHeight="1" x14ac:dyDescent="0.3">
      <c r="A955" s="76"/>
      <c r="B955" s="76"/>
      <c r="C955" s="76"/>
      <c r="D955" s="76"/>
      <c r="E955" s="76"/>
      <c r="F955" s="76"/>
      <c r="G955" s="76"/>
      <c r="H955" s="76"/>
      <c r="I955" s="76"/>
      <c r="J955" s="76"/>
      <c r="K955" s="76"/>
      <c r="L955" s="76"/>
      <c r="M955" s="76"/>
      <c r="N955" s="76"/>
      <c r="O955" s="76"/>
      <c r="P955" s="76"/>
      <c r="Q955" s="76"/>
      <c r="R955" s="76"/>
      <c r="S955" s="76"/>
      <c r="T955" s="76"/>
      <c r="U955" s="76"/>
      <c r="V955" s="76"/>
      <c r="W955" s="76"/>
      <c r="X955" s="76"/>
      <c r="Y955" s="76"/>
      <c r="Z955" s="76"/>
    </row>
    <row r="956" spans="1:26" ht="14.25" customHeight="1" x14ac:dyDescent="0.3">
      <c r="A956" s="76"/>
      <c r="B956" s="76"/>
      <c r="C956" s="76"/>
      <c r="D956" s="76"/>
      <c r="E956" s="76"/>
      <c r="F956" s="76"/>
      <c r="G956" s="76"/>
      <c r="H956" s="76"/>
      <c r="I956" s="76"/>
      <c r="J956" s="76"/>
      <c r="K956" s="76"/>
      <c r="L956" s="76"/>
      <c r="M956" s="76"/>
      <c r="N956" s="76"/>
      <c r="O956" s="76"/>
      <c r="P956" s="76"/>
      <c r="Q956" s="76"/>
      <c r="R956" s="76"/>
      <c r="S956" s="76"/>
      <c r="T956" s="76"/>
      <c r="U956" s="76"/>
      <c r="V956" s="76"/>
      <c r="W956" s="76"/>
      <c r="X956" s="76"/>
      <c r="Y956" s="76"/>
      <c r="Z956" s="76"/>
    </row>
    <row r="957" spans="1:26" ht="14.25" customHeight="1" x14ac:dyDescent="0.3">
      <c r="A957" s="76"/>
      <c r="B957" s="76"/>
      <c r="C957" s="76"/>
      <c r="D957" s="76"/>
      <c r="E957" s="76"/>
      <c r="F957" s="76"/>
      <c r="G957" s="76"/>
      <c r="H957" s="76"/>
      <c r="I957" s="76"/>
      <c r="J957" s="76"/>
      <c r="K957" s="76"/>
      <c r="L957" s="76"/>
      <c r="M957" s="76"/>
      <c r="N957" s="76"/>
      <c r="O957" s="76"/>
      <c r="P957" s="76"/>
      <c r="Q957" s="76"/>
      <c r="R957" s="76"/>
      <c r="S957" s="76"/>
      <c r="T957" s="76"/>
      <c r="U957" s="76"/>
      <c r="V957" s="76"/>
      <c r="W957" s="76"/>
      <c r="X957" s="76"/>
      <c r="Y957" s="76"/>
      <c r="Z957" s="76"/>
    </row>
    <row r="958" spans="1:26" ht="14.25" customHeight="1" x14ac:dyDescent="0.3">
      <c r="A958" s="76"/>
      <c r="B958" s="76"/>
      <c r="C958" s="76"/>
      <c r="D958" s="76"/>
      <c r="E958" s="76"/>
      <c r="F958" s="76"/>
      <c r="G958" s="76"/>
      <c r="H958" s="76"/>
      <c r="I958" s="76"/>
      <c r="J958" s="76"/>
      <c r="K958" s="76"/>
      <c r="L958" s="76"/>
      <c r="M958" s="76"/>
      <c r="N958" s="76"/>
      <c r="O958" s="76"/>
      <c r="P958" s="76"/>
      <c r="Q958" s="76"/>
      <c r="R958" s="76"/>
      <c r="S958" s="76"/>
      <c r="T958" s="76"/>
      <c r="U958" s="76"/>
      <c r="V958" s="76"/>
      <c r="W958" s="76"/>
      <c r="X958" s="76"/>
      <c r="Y958" s="76"/>
      <c r="Z958" s="76"/>
    </row>
    <row r="959" spans="1:26" ht="14.25" customHeight="1" x14ac:dyDescent="0.3">
      <c r="A959" s="76"/>
      <c r="B959" s="76"/>
      <c r="C959" s="76"/>
      <c r="D959" s="76"/>
      <c r="E959" s="76"/>
      <c r="F959" s="76"/>
      <c r="G959" s="76"/>
      <c r="H959" s="76"/>
      <c r="I959" s="76"/>
      <c r="J959" s="76"/>
      <c r="K959" s="76"/>
      <c r="L959" s="76"/>
      <c r="M959" s="76"/>
      <c r="N959" s="76"/>
      <c r="O959" s="76"/>
      <c r="P959" s="76"/>
      <c r="Q959" s="76"/>
      <c r="R959" s="76"/>
      <c r="S959" s="76"/>
      <c r="T959" s="76"/>
      <c r="U959" s="76"/>
      <c r="V959" s="76"/>
      <c r="W959" s="76"/>
      <c r="X959" s="76"/>
      <c r="Y959" s="76"/>
      <c r="Z959" s="76"/>
    </row>
    <row r="960" spans="1:26" ht="14.25" customHeight="1" x14ac:dyDescent="0.3">
      <c r="A960" s="76"/>
      <c r="B960" s="76"/>
      <c r="C960" s="76"/>
      <c r="D960" s="76"/>
      <c r="E960" s="76"/>
      <c r="F960" s="76"/>
      <c r="G960" s="76"/>
      <c r="H960" s="76"/>
      <c r="I960" s="76"/>
      <c r="J960" s="76"/>
      <c r="K960" s="76"/>
      <c r="L960" s="76"/>
      <c r="M960" s="76"/>
      <c r="N960" s="76"/>
      <c r="O960" s="76"/>
      <c r="P960" s="76"/>
      <c r="Q960" s="76"/>
      <c r="R960" s="76"/>
      <c r="S960" s="76"/>
      <c r="T960" s="76"/>
      <c r="U960" s="76"/>
      <c r="V960" s="76"/>
      <c r="W960" s="76"/>
      <c r="X960" s="76"/>
      <c r="Y960" s="76"/>
      <c r="Z960" s="76"/>
    </row>
    <row r="961" spans="1:26" ht="14.25" customHeight="1" x14ac:dyDescent="0.3">
      <c r="A961" s="76"/>
      <c r="B961" s="76"/>
      <c r="C961" s="76"/>
      <c r="D961" s="76"/>
      <c r="E961" s="76"/>
      <c r="F961" s="76"/>
      <c r="G961" s="76"/>
      <c r="H961" s="76"/>
      <c r="I961" s="76"/>
      <c r="J961" s="76"/>
      <c r="K961" s="76"/>
      <c r="L961" s="76"/>
      <c r="M961" s="76"/>
      <c r="N961" s="76"/>
      <c r="O961" s="76"/>
      <c r="P961" s="76"/>
      <c r="Q961" s="76"/>
      <c r="R961" s="76"/>
      <c r="S961" s="76"/>
      <c r="T961" s="76"/>
      <c r="U961" s="76"/>
      <c r="V961" s="76"/>
      <c r="W961" s="76"/>
      <c r="X961" s="76"/>
      <c r="Y961" s="76"/>
      <c r="Z961" s="76"/>
    </row>
    <row r="962" spans="1:26" ht="14.25" customHeight="1" x14ac:dyDescent="0.3">
      <c r="A962" s="76"/>
      <c r="B962" s="76"/>
      <c r="C962" s="76"/>
      <c r="D962" s="76"/>
      <c r="E962" s="76"/>
      <c r="F962" s="76"/>
      <c r="G962" s="76"/>
      <c r="H962" s="76"/>
      <c r="I962" s="76"/>
      <c r="J962" s="76"/>
      <c r="K962" s="76"/>
      <c r="L962" s="76"/>
      <c r="M962" s="76"/>
      <c r="N962" s="76"/>
      <c r="O962" s="76"/>
      <c r="P962" s="76"/>
      <c r="Q962" s="76"/>
      <c r="R962" s="76"/>
      <c r="S962" s="76"/>
      <c r="T962" s="76"/>
      <c r="U962" s="76"/>
      <c r="V962" s="76"/>
      <c r="W962" s="76"/>
      <c r="X962" s="76"/>
      <c r="Y962" s="76"/>
      <c r="Z962" s="76"/>
    </row>
    <row r="963" spans="1:26" ht="14.25" customHeight="1" x14ac:dyDescent="0.3">
      <c r="A963" s="76"/>
      <c r="B963" s="76"/>
      <c r="C963" s="76"/>
      <c r="D963" s="76"/>
      <c r="E963" s="76"/>
      <c r="F963" s="76"/>
      <c r="G963" s="76"/>
      <c r="H963" s="76"/>
      <c r="I963" s="76"/>
      <c r="J963" s="76"/>
      <c r="K963" s="76"/>
      <c r="L963" s="76"/>
      <c r="M963" s="76"/>
      <c r="N963" s="76"/>
      <c r="O963" s="76"/>
      <c r="P963" s="76"/>
      <c r="Q963" s="76"/>
      <c r="R963" s="76"/>
      <c r="S963" s="76"/>
      <c r="T963" s="76"/>
      <c r="U963" s="76"/>
      <c r="V963" s="76"/>
      <c r="W963" s="76"/>
      <c r="X963" s="76"/>
      <c r="Y963" s="76"/>
      <c r="Z963" s="76"/>
    </row>
    <row r="964" spans="1:26" ht="14.25" customHeight="1" x14ac:dyDescent="0.3">
      <c r="A964" s="76"/>
      <c r="B964" s="76"/>
      <c r="C964" s="76"/>
      <c r="D964" s="76"/>
      <c r="E964" s="76"/>
      <c r="F964" s="76"/>
      <c r="G964" s="76"/>
      <c r="H964" s="76"/>
      <c r="I964" s="76"/>
      <c r="J964" s="76"/>
      <c r="K964" s="76"/>
      <c r="L964" s="76"/>
      <c r="M964" s="76"/>
      <c r="N964" s="76"/>
      <c r="O964" s="76"/>
      <c r="P964" s="76"/>
      <c r="Q964" s="76"/>
      <c r="R964" s="76"/>
      <c r="S964" s="76"/>
      <c r="T964" s="76"/>
      <c r="U964" s="76"/>
      <c r="V964" s="76"/>
      <c r="W964" s="76"/>
      <c r="X964" s="76"/>
      <c r="Y964" s="76"/>
      <c r="Z964" s="76"/>
    </row>
    <row r="965" spans="1:26" ht="14.25" customHeight="1" x14ac:dyDescent="0.3">
      <c r="A965" s="76"/>
      <c r="B965" s="76"/>
      <c r="C965" s="76"/>
      <c r="D965" s="76"/>
      <c r="E965" s="76"/>
      <c r="F965" s="76"/>
      <c r="G965" s="76"/>
      <c r="H965" s="76"/>
      <c r="I965" s="76"/>
      <c r="J965" s="76"/>
      <c r="K965" s="76"/>
      <c r="L965" s="76"/>
      <c r="M965" s="76"/>
      <c r="N965" s="76"/>
      <c r="O965" s="76"/>
      <c r="P965" s="76"/>
      <c r="Q965" s="76"/>
      <c r="R965" s="76"/>
      <c r="S965" s="76"/>
      <c r="T965" s="76"/>
      <c r="U965" s="76"/>
      <c r="V965" s="76"/>
      <c r="W965" s="76"/>
      <c r="X965" s="76"/>
      <c r="Y965" s="76"/>
      <c r="Z965" s="76"/>
    </row>
    <row r="966" spans="1:26" ht="14.25" customHeight="1" x14ac:dyDescent="0.3">
      <c r="A966" s="76"/>
      <c r="B966" s="76"/>
      <c r="C966" s="76"/>
      <c r="D966" s="76"/>
      <c r="E966" s="76"/>
      <c r="F966" s="76"/>
      <c r="G966" s="76"/>
      <c r="H966" s="76"/>
      <c r="I966" s="76"/>
      <c r="J966" s="76"/>
      <c r="K966" s="76"/>
      <c r="L966" s="76"/>
      <c r="M966" s="76"/>
      <c r="N966" s="76"/>
      <c r="O966" s="76"/>
      <c r="P966" s="76"/>
      <c r="Q966" s="76"/>
      <c r="R966" s="76"/>
      <c r="S966" s="76"/>
      <c r="T966" s="76"/>
      <c r="U966" s="76"/>
      <c r="V966" s="76"/>
      <c r="W966" s="76"/>
      <c r="X966" s="76"/>
      <c r="Y966" s="76"/>
      <c r="Z966" s="76"/>
    </row>
    <row r="967" spans="1:26" ht="14.25" customHeight="1" x14ac:dyDescent="0.3">
      <c r="A967" s="76"/>
      <c r="B967" s="76"/>
      <c r="C967" s="76"/>
      <c r="D967" s="76"/>
      <c r="E967" s="76"/>
      <c r="F967" s="76"/>
      <c r="G967" s="76"/>
      <c r="H967" s="76"/>
      <c r="I967" s="76"/>
      <c r="J967" s="76"/>
      <c r="K967" s="76"/>
      <c r="L967" s="76"/>
      <c r="M967" s="76"/>
      <c r="N967" s="76"/>
      <c r="O967" s="76"/>
      <c r="P967" s="76"/>
      <c r="Q967" s="76"/>
      <c r="R967" s="76"/>
      <c r="S967" s="76"/>
      <c r="T967" s="76"/>
      <c r="U967" s="76"/>
      <c r="V967" s="76"/>
      <c r="W967" s="76"/>
      <c r="X967" s="76"/>
      <c r="Y967" s="76"/>
      <c r="Z967" s="76"/>
    </row>
    <row r="968" spans="1:26" ht="14.25" customHeight="1" x14ac:dyDescent="0.3">
      <c r="A968" s="76"/>
      <c r="B968" s="76"/>
      <c r="C968" s="76"/>
      <c r="D968" s="76"/>
      <c r="E968" s="76"/>
      <c r="F968" s="76"/>
      <c r="G968" s="76"/>
      <c r="H968" s="76"/>
      <c r="I968" s="76"/>
      <c r="J968" s="76"/>
      <c r="K968" s="76"/>
      <c r="L968" s="76"/>
      <c r="M968" s="76"/>
      <c r="N968" s="76"/>
      <c r="O968" s="76"/>
      <c r="P968" s="76"/>
      <c r="Q968" s="76"/>
      <c r="R968" s="76"/>
      <c r="S968" s="76"/>
      <c r="T968" s="76"/>
      <c r="U968" s="76"/>
      <c r="V968" s="76"/>
      <c r="W968" s="76"/>
      <c r="X968" s="76"/>
      <c r="Y968" s="76"/>
      <c r="Z968" s="76"/>
    </row>
    <row r="969" spans="1:26" ht="14.25" customHeight="1" x14ac:dyDescent="0.3">
      <c r="A969" s="76"/>
      <c r="B969" s="76"/>
      <c r="C969" s="76"/>
      <c r="D969" s="76"/>
      <c r="E969" s="76"/>
      <c r="F969" s="76"/>
      <c r="G969" s="76"/>
      <c r="H969" s="76"/>
      <c r="I969" s="76"/>
      <c r="J969" s="76"/>
      <c r="K969" s="76"/>
      <c r="L969" s="76"/>
      <c r="M969" s="76"/>
      <c r="N969" s="76"/>
      <c r="O969" s="76"/>
      <c r="P969" s="76"/>
      <c r="Q969" s="76"/>
      <c r="R969" s="76"/>
      <c r="S969" s="76"/>
      <c r="T969" s="76"/>
      <c r="U969" s="76"/>
      <c r="V969" s="76"/>
      <c r="W969" s="76"/>
      <c r="X969" s="76"/>
      <c r="Y969" s="76"/>
      <c r="Z969" s="76"/>
    </row>
    <row r="970" spans="1:26" ht="14.25" customHeight="1" x14ac:dyDescent="0.3">
      <c r="A970" s="76"/>
      <c r="B970" s="76"/>
      <c r="C970" s="76"/>
      <c r="D970" s="76"/>
      <c r="E970" s="76"/>
      <c r="F970" s="76"/>
      <c r="G970" s="76"/>
      <c r="H970" s="76"/>
      <c r="I970" s="76"/>
      <c r="J970" s="76"/>
      <c r="K970" s="76"/>
      <c r="L970" s="76"/>
      <c r="M970" s="76"/>
      <c r="N970" s="76"/>
      <c r="O970" s="76"/>
      <c r="P970" s="76"/>
      <c r="Q970" s="76"/>
      <c r="R970" s="76"/>
      <c r="S970" s="76"/>
      <c r="T970" s="76"/>
      <c r="U970" s="76"/>
      <c r="V970" s="76"/>
      <c r="W970" s="76"/>
      <c r="X970" s="76"/>
      <c r="Y970" s="76"/>
      <c r="Z970" s="76"/>
    </row>
    <row r="971" spans="1:26" ht="14.25" customHeight="1" x14ac:dyDescent="0.3">
      <c r="A971" s="76"/>
      <c r="B971" s="76"/>
      <c r="C971" s="76"/>
      <c r="D971" s="76"/>
      <c r="E971" s="76"/>
      <c r="F971" s="76"/>
      <c r="G971" s="76"/>
      <c r="H971" s="76"/>
      <c r="I971" s="76"/>
      <c r="J971" s="76"/>
      <c r="K971" s="76"/>
      <c r="L971" s="76"/>
      <c r="M971" s="76"/>
      <c r="N971" s="76"/>
      <c r="O971" s="76"/>
      <c r="P971" s="76"/>
      <c r="Q971" s="76"/>
      <c r="R971" s="76"/>
      <c r="S971" s="76"/>
      <c r="T971" s="76"/>
      <c r="U971" s="76"/>
      <c r="V971" s="76"/>
      <c r="W971" s="76"/>
      <c r="X971" s="76"/>
      <c r="Y971" s="76"/>
      <c r="Z971" s="76"/>
    </row>
    <row r="972" spans="1:26" ht="14.25" customHeight="1" x14ac:dyDescent="0.3">
      <c r="A972" s="76"/>
      <c r="B972" s="76"/>
      <c r="C972" s="76"/>
      <c r="D972" s="76"/>
      <c r="E972" s="76"/>
      <c r="F972" s="76"/>
      <c r="G972" s="76"/>
      <c r="H972" s="76"/>
      <c r="I972" s="76"/>
      <c r="J972" s="76"/>
      <c r="K972" s="76"/>
      <c r="L972" s="76"/>
      <c r="M972" s="76"/>
      <c r="N972" s="76"/>
      <c r="O972" s="76"/>
      <c r="P972" s="76"/>
      <c r="Q972" s="76"/>
      <c r="R972" s="76"/>
      <c r="S972" s="76"/>
      <c r="T972" s="76"/>
      <c r="U972" s="76"/>
      <c r="V972" s="76"/>
      <c r="W972" s="76"/>
      <c r="X972" s="76"/>
      <c r="Y972" s="76"/>
      <c r="Z972" s="76"/>
    </row>
    <row r="973" spans="1:26" ht="14.25" customHeight="1" x14ac:dyDescent="0.3">
      <c r="A973" s="76"/>
      <c r="B973" s="76"/>
      <c r="C973" s="76"/>
      <c r="D973" s="76"/>
      <c r="E973" s="76"/>
      <c r="F973" s="76"/>
      <c r="G973" s="76"/>
      <c r="H973" s="76"/>
      <c r="I973" s="76"/>
      <c r="J973" s="76"/>
      <c r="K973" s="76"/>
      <c r="L973" s="76"/>
      <c r="M973" s="76"/>
      <c r="N973" s="76"/>
      <c r="O973" s="76"/>
      <c r="P973" s="76"/>
      <c r="Q973" s="76"/>
      <c r="R973" s="76"/>
      <c r="S973" s="76"/>
      <c r="T973" s="76"/>
      <c r="U973" s="76"/>
      <c r="V973" s="76"/>
      <c r="W973" s="76"/>
      <c r="X973" s="76"/>
      <c r="Y973" s="76"/>
      <c r="Z973" s="76"/>
    </row>
    <row r="974" spans="1:26" ht="14.25" customHeight="1" x14ac:dyDescent="0.3">
      <c r="A974" s="76"/>
      <c r="B974" s="76"/>
      <c r="C974" s="76"/>
      <c r="D974" s="76"/>
      <c r="E974" s="76"/>
      <c r="F974" s="76"/>
      <c r="G974" s="76"/>
      <c r="H974" s="76"/>
      <c r="I974" s="76"/>
      <c r="J974" s="76"/>
      <c r="K974" s="76"/>
      <c r="L974" s="76"/>
      <c r="M974" s="76"/>
      <c r="N974" s="76"/>
      <c r="O974" s="76"/>
      <c r="P974" s="76"/>
      <c r="Q974" s="76"/>
      <c r="R974" s="76"/>
      <c r="S974" s="76"/>
      <c r="T974" s="76"/>
      <c r="U974" s="76"/>
      <c r="V974" s="76"/>
      <c r="W974" s="76"/>
      <c r="X974" s="76"/>
      <c r="Y974" s="76"/>
      <c r="Z974" s="76"/>
    </row>
    <row r="975" spans="1:26" ht="14.25" customHeight="1" x14ac:dyDescent="0.3">
      <c r="A975" s="76"/>
      <c r="B975" s="76"/>
      <c r="C975" s="76"/>
      <c r="D975" s="76"/>
      <c r="E975" s="76"/>
      <c r="F975" s="76"/>
      <c r="G975" s="76"/>
      <c r="H975" s="76"/>
      <c r="I975" s="76"/>
      <c r="J975" s="76"/>
      <c r="K975" s="76"/>
      <c r="L975" s="76"/>
      <c r="M975" s="76"/>
      <c r="N975" s="76"/>
      <c r="O975" s="76"/>
      <c r="P975" s="76"/>
      <c r="Q975" s="76"/>
      <c r="R975" s="76"/>
      <c r="S975" s="76"/>
      <c r="T975" s="76"/>
      <c r="U975" s="76"/>
      <c r="V975" s="76"/>
      <c r="W975" s="76"/>
      <c r="X975" s="76"/>
      <c r="Y975" s="76"/>
      <c r="Z975" s="76"/>
    </row>
    <row r="976" spans="1:26" ht="14.25" customHeight="1" x14ac:dyDescent="0.3">
      <c r="A976" s="76"/>
      <c r="B976" s="76"/>
      <c r="C976" s="76"/>
      <c r="D976" s="76"/>
      <c r="E976" s="76"/>
      <c r="F976" s="76"/>
      <c r="G976" s="76"/>
      <c r="H976" s="76"/>
      <c r="I976" s="76"/>
      <c r="J976" s="76"/>
      <c r="K976" s="76"/>
      <c r="L976" s="76"/>
      <c r="M976" s="76"/>
      <c r="N976" s="76"/>
      <c r="O976" s="76"/>
      <c r="P976" s="76"/>
      <c r="Q976" s="76"/>
      <c r="R976" s="76"/>
      <c r="S976" s="76"/>
      <c r="T976" s="76"/>
      <c r="U976" s="76"/>
      <c r="V976" s="76"/>
      <c r="W976" s="76"/>
      <c r="X976" s="76"/>
      <c r="Y976" s="76"/>
      <c r="Z976" s="76"/>
    </row>
    <row r="977" spans="1:26" ht="14.25" customHeight="1" x14ac:dyDescent="0.3">
      <c r="A977" s="76"/>
      <c r="B977" s="76"/>
      <c r="C977" s="76"/>
      <c r="D977" s="76"/>
      <c r="E977" s="76"/>
      <c r="F977" s="76"/>
      <c r="G977" s="76"/>
      <c r="H977" s="76"/>
      <c r="I977" s="76"/>
      <c r="J977" s="76"/>
      <c r="K977" s="76"/>
      <c r="L977" s="76"/>
      <c r="M977" s="76"/>
      <c r="N977" s="76"/>
      <c r="O977" s="76"/>
      <c r="P977" s="76"/>
      <c r="Q977" s="76"/>
      <c r="R977" s="76"/>
      <c r="S977" s="76"/>
      <c r="T977" s="76"/>
      <c r="U977" s="76"/>
      <c r="V977" s="76"/>
      <c r="W977" s="76"/>
      <c r="X977" s="76"/>
      <c r="Y977" s="76"/>
      <c r="Z977" s="76"/>
    </row>
    <row r="978" spans="1:26" ht="14.25" customHeight="1" x14ac:dyDescent="0.3">
      <c r="A978" s="76"/>
      <c r="B978" s="76"/>
      <c r="C978" s="76"/>
      <c r="D978" s="76"/>
      <c r="E978" s="76"/>
      <c r="F978" s="76"/>
      <c r="G978" s="76"/>
      <c r="H978" s="76"/>
      <c r="I978" s="76"/>
      <c r="J978" s="76"/>
      <c r="K978" s="76"/>
      <c r="L978" s="76"/>
      <c r="M978" s="76"/>
      <c r="N978" s="76"/>
      <c r="O978" s="76"/>
      <c r="P978" s="76"/>
      <c r="Q978" s="76"/>
      <c r="R978" s="76"/>
      <c r="S978" s="76"/>
      <c r="T978" s="76"/>
      <c r="U978" s="76"/>
      <c r="V978" s="76"/>
      <c r="W978" s="76"/>
      <c r="X978" s="76"/>
      <c r="Y978" s="76"/>
      <c r="Z978" s="76"/>
    </row>
    <row r="979" spans="1:26" ht="14.25" customHeight="1" x14ac:dyDescent="0.3">
      <c r="A979" s="76"/>
      <c r="B979" s="76"/>
      <c r="C979" s="76"/>
      <c r="D979" s="76"/>
      <c r="E979" s="76"/>
      <c r="F979" s="76"/>
      <c r="G979" s="76"/>
      <c r="H979" s="76"/>
      <c r="I979" s="76"/>
      <c r="J979" s="76"/>
      <c r="K979" s="76"/>
      <c r="L979" s="76"/>
      <c r="M979" s="76"/>
      <c r="N979" s="76"/>
      <c r="O979" s="76"/>
      <c r="P979" s="76"/>
      <c r="Q979" s="76"/>
      <c r="R979" s="76"/>
      <c r="S979" s="76"/>
      <c r="T979" s="76"/>
      <c r="U979" s="76"/>
      <c r="V979" s="76"/>
      <c r="W979" s="76"/>
      <c r="X979" s="76"/>
      <c r="Y979" s="76"/>
      <c r="Z979" s="76"/>
    </row>
    <row r="980" spans="1:26" ht="14.25" customHeight="1" x14ac:dyDescent="0.3">
      <c r="A980" s="76"/>
      <c r="B980" s="76"/>
      <c r="C980" s="76"/>
      <c r="D980" s="76"/>
      <c r="E980" s="76"/>
      <c r="F980" s="76"/>
      <c r="G980" s="76"/>
      <c r="H980" s="76"/>
      <c r="I980" s="76"/>
      <c r="J980" s="76"/>
      <c r="K980" s="76"/>
      <c r="L980" s="76"/>
      <c r="M980" s="76"/>
      <c r="N980" s="76"/>
      <c r="O980" s="76"/>
      <c r="P980" s="76"/>
      <c r="Q980" s="76"/>
      <c r="R980" s="76"/>
      <c r="S980" s="76"/>
      <c r="T980" s="76"/>
      <c r="U980" s="76"/>
      <c r="V980" s="76"/>
      <c r="W980" s="76"/>
      <c r="X980" s="76"/>
      <c r="Y980" s="76"/>
      <c r="Z980" s="76"/>
    </row>
    <row r="981" spans="1:26" ht="14.25" customHeight="1" x14ac:dyDescent="0.3">
      <c r="A981" s="76"/>
      <c r="B981" s="76"/>
      <c r="C981" s="76"/>
      <c r="D981" s="76"/>
      <c r="E981" s="76"/>
      <c r="F981" s="76"/>
      <c r="G981" s="76"/>
      <c r="H981" s="76"/>
      <c r="I981" s="76"/>
      <c r="J981" s="76"/>
      <c r="K981" s="76"/>
      <c r="L981" s="76"/>
      <c r="M981" s="76"/>
      <c r="N981" s="76"/>
      <c r="O981" s="76"/>
      <c r="P981" s="76"/>
      <c r="Q981" s="76"/>
      <c r="R981" s="76"/>
      <c r="S981" s="76"/>
      <c r="T981" s="76"/>
      <c r="U981" s="76"/>
      <c r="V981" s="76"/>
      <c r="W981" s="76"/>
      <c r="X981" s="76"/>
      <c r="Y981" s="76"/>
      <c r="Z981" s="76"/>
    </row>
    <row r="982" spans="1:26" ht="14.25" customHeight="1" x14ac:dyDescent="0.3">
      <c r="A982" s="76"/>
      <c r="B982" s="76"/>
      <c r="C982" s="76"/>
      <c r="D982" s="76"/>
      <c r="E982" s="76"/>
      <c r="F982" s="76"/>
      <c r="G982" s="76"/>
      <c r="H982" s="76"/>
      <c r="I982" s="76"/>
      <c r="J982" s="76"/>
      <c r="K982" s="76"/>
      <c r="L982" s="76"/>
      <c r="M982" s="76"/>
      <c r="N982" s="76"/>
      <c r="O982" s="76"/>
      <c r="P982" s="76"/>
      <c r="Q982" s="76"/>
      <c r="R982" s="76"/>
      <c r="S982" s="76"/>
      <c r="T982" s="76"/>
      <c r="U982" s="76"/>
      <c r="V982" s="76"/>
      <c r="W982" s="76"/>
      <c r="X982" s="76"/>
      <c r="Y982" s="76"/>
      <c r="Z982" s="76"/>
    </row>
    <row r="983" spans="1:26" ht="14.25" customHeight="1" x14ac:dyDescent="0.3">
      <c r="A983" s="76"/>
      <c r="B983" s="76"/>
      <c r="C983" s="76"/>
      <c r="D983" s="76"/>
      <c r="E983" s="76"/>
      <c r="F983" s="76"/>
      <c r="G983" s="76"/>
      <c r="H983" s="76"/>
      <c r="I983" s="76"/>
      <c r="J983" s="76"/>
      <c r="K983" s="76"/>
      <c r="L983" s="76"/>
      <c r="M983" s="76"/>
      <c r="N983" s="76"/>
      <c r="O983" s="76"/>
      <c r="P983" s="76"/>
      <c r="Q983" s="76"/>
      <c r="R983" s="76"/>
      <c r="S983" s="76"/>
      <c r="T983" s="76"/>
      <c r="U983" s="76"/>
      <c r="V983" s="76"/>
      <c r="W983" s="76"/>
      <c r="X983" s="76"/>
      <c r="Y983" s="76"/>
      <c r="Z983" s="76"/>
    </row>
    <row r="984" spans="1:26" ht="14.25" customHeight="1" x14ac:dyDescent="0.3">
      <c r="A984" s="76"/>
      <c r="B984" s="76"/>
      <c r="C984" s="76"/>
      <c r="D984" s="76"/>
      <c r="E984" s="76"/>
      <c r="F984" s="76"/>
      <c r="G984" s="76"/>
      <c r="H984" s="76"/>
      <c r="I984" s="76"/>
      <c r="J984" s="76"/>
      <c r="K984" s="76"/>
      <c r="L984" s="76"/>
      <c r="M984" s="76"/>
      <c r="N984" s="76"/>
      <c r="O984" s="76"/>
      <c r="P984" s="76"/>
      <c r="Q984" s="76"/>
      <c r="R984" s="76"/>
      <c r="S984" s="76"/>
      <c r="T984" s="76"/>
      <c r="U984" s="76"/>
      <c r="V984" s="76"/>
      <c r="W984" s="76"/>
      <c r="X984" s="76"/>
      <c r="Y984" s="76"/>
      <c r="Z984" s="76"/>
    </row>
    <row r="985" spans="1:26" ht="14.25" customHeight="1" x14ac:dyDescent="0.3">
      <c r="A985" s="76"/>
      <c r="B985" s="76"/>
      <c r="C985" s="76"/>
      <c r="D985" s="76"/>
      <c r="E985" s="76"/>
      <c r="F985" s="76"/>
      <c r="G985" s="76"/>
      <c r="H985" s="76"/>
      <c r="I985" s="76"/>
      <c r="J985" s="76"/>
      <c r="K985" s="76"/>
      <c r="L985" s="76"/>
      <c r="M985" s="76"/>
      <c r="N985" s="76"/>
      <c r="O985" s="76"/>
      <c r="P985" s="76"/>
      <c r="Q985" s="76"/>
      <c r="R985" s="76"/>
      <c r="S985" s="76"/>
      <c r="T985" s="76"/>
      <c r="U985" s="76"/>
      <c r="V985" s="76"/>
      <c r="W985" s="76"/>
      <c r="X985" s="76"/>
      <c r="Y985" s="76"/>
      <c r="Z985" s="76"/>
    </row>
    <row r="986" spans="1:26" ht="14.25" customHeight="1" x14ac:dyDescent="0.3">
      <c r="A986" s="76"/>
      <c r="B986" s="76"/>
      <c r="C986" s="76"/>
      <c r="D986" s="76"/>
      <c r="E986" s="76"/>
      <c r="F986" s="76"/>
      <c r="G986" s="76"/>
      <c r="H986" s="76"/>
      <c r="I986" s="76"/>
      <c r="J986" s="76"/>
      <c r="K986" s="76"/>
      <c r="L986" s="76"/>
      <c r="M986" s="76"/>
      <c r="N986" s="76"/>
      <c r="O986" s="76"/>
      <c r="P986" s="76"/>
      <c r="Q986" s="76"/>
      <c r="R986" s="76"/>
      <c r="S986" s="76"/>
      <c r="T986" s="76"/>
      <c r="U986" s="76"/>
      <c r="V986" s="76"/>
      <c r="W986" s="76"/>
      <c r="X986" s="76"/>
      <c r="Y986" s="76"/>
      <c r="Z986" s="76"/>
    </row>
    <row r="987" spans="1:26" ht="14.25" customHeight="1" x14ac:dyDescent="0.3">
      <c r="A987" s="76"/>
      <c r="B987" s="76"/>
      <c r="C987" s="76"/>
      <c r="D987" s="76"/>
      <c r="E987" s="76"/>
      <c r="F987" s="76"/>
      <c r="G987" s="76"/>
      <c r="H987" s="76"/>
      <c r="I987" s="76"/>
      <c r="J987" s="76"/>
      <c r="K987" s="76"/>
      <c r="L987" s="76"/>
      <c r="M987" s="76"/>
      <c r="N987" s="76"/>
      <c r="O987" s="76"/>
      <c r="P987" s="76"/>
      <c r="Q987" s="76"/>
      <c r="R987" s="76"/>
      <c r="S987" s="76"/>
      <c r="T987" s="76"/>
      <c r="U987" s="76"/>
      <c r="V987" s="76"/>
      <c r="W987" s="76"/>
      <c r="X987" s="76"/>
      <c r="Y987" s="76"/>
      <c r="Z987" s="76"/>
    </row>
    <row r="988" spans="1:26" ht="14.25" customHeight="1" x14ac:dyDescent="0.3">
      <c r="A988" s="76"/>
      <c r="B988" s="76"/>
      <c r="C988" s="76"/>
      <c r="D988" s="76"/>
      <c r="E988" s="76"/>
      <c r="F988" s="76"/>
      <c r="G988" s="76"/>
      <c r="H988" s="76"/>
      <c r="I988" s="76"/>
      <c r="J988" s="76"/>
      <c r="K988" s="76"/>
      <c r="L988" s="76"/>
      <c r="M988" s="76"/>
      <c r="N988" s="76"/>
      <c r="O988" s="76"/>
      <c r="P988" s="76"/>
      <c r="Q988" s="76"/>
      <c r="R988" s="76"/>
      <c r="S988" s="76"/>
      <c r="T988" s="76"/>
      <c r="U988" s="76"/>
      <c r="V988" s="76"/>
      <c r="W988" s="76"/>
      <c r="X988" s="76"/>
      <c r="Y988" s="76"/>
      <c r="Z988" s="76"/>
    </row>
    <row r="989" spans="1:26" ht="14.25" customHeight="1" x14ac:dyDescent="0.3">
      <c r="A989" s="76"/>
      <c r="B989" s="76"/>
      <c r="C989" s="76"/>
      <c r="D989" s="76"/>
      <c r="E989" s="76"/>
      <c r="F989" s="76"/>
      <c r="G989" s="76"/>
      <c r="H989" s="76"/>
      <c r="I989" s="76"/>
      <c r="J989" s="76"/>
      <c r="K989" s="76"/>
      <c r="L989" s="76"/>
      <c r="M989" s="76"/>
      <c r="N989" s="76"/>
      <c r="O989" s="76"/>
      <c r="P989" s="76"/>
      <c r="Q989" s="76"/>
      <c r="R989" s="76"/>
      <c r="S989" s="76"/>
      <c r="T989" s="76"/>
      <c r="U989" s="76"/>
      <c r="V989" s="76"/>
      <c r="W989" s="76"/>
      <c r="X989" s="76"/>
      <c r="Y989" s="76"/>
      <c r="Z989" s="76"/>
    </row>
    <row r="990" spans="1:26" ht="14.25" customHeight="1" x14ac:dyDescent="0.3">
      <c r="A990" s="76"/>
      <c r="B990" s="76"/>
      <c r="C990" s="76"/>
      <c r="D990" s="76"/>
      <c r="E990" s="76"/>
      <c r="F990" s="76"/>
      <c r="G990" s="76"/>
      <c r="H990" s="76"/>
      <c r="I990" s="76"/>
      <c r="J990" s="76"/>
      <c r="K990" s="76"/>
      <c r="L990" s="76"/>
      <c r="M990" s="76"/>
      <c r="N990" s="76"/>
      <c r="O990" s="76"/>
      <c r="P990" s="76"/>
      <c r="Q990" s="76"/>
      <c r="R990" s="76"/>
      <c r="S990" s="76"/>
      <c r="T990" s="76"/>
      <c r="U990" s="76"/>
      <c r="V990" s="76"/>
      <c r="W990" s="76"/>
      <c r="X990" s="76"/>
      <c r="Y990" s="76"/>
      <c r="Z990" s="76"/>
    </row>
    <row r="991" spans="1:26" ht="14.25" customHeight="1" x14ac:dyDescent="0.3">
      <c r="A991" s="76"/>
      <c r="B991" s="76"/>
      <c r="C991" s="76"/>
      <c r="D991" s="76"/>
      <c r="E991" s="76"/>
      <c r="F991" s="76"/>
      <c r="G991" s="76"/>
      <c r="H991" s="76"/>
      <c r="I991" s="76"/>
      <c r="J991" s="76"/>
      <c r="K991" s="76"/>
      <c r="L991" s="76"/>
      <c r="M991" s="76"/>
      <c r="N991" s="76"/>
      <c r="O991" s="76"/>
      <c r="P991" s="76"/>
      <c r="Q991" s="76"/>
      <c r="R991" s="76"/>
      <c r="S991" s="76"/>
      <c r="T991" s="76"/>
      <c r="U991" s="76"/>
      <c r="V991" s="76"/>
      <c r="W991" s="76"/>
      <c r="X991" s="76"/>
      <c r="Y991" s="76"/>
      <c r="Z991" s="76"/>
    </row>
    <row r="992" spans="1:26" ht="14.25" customHeight="1" x14ac:dyDescent="0.3">
      <c r="A992" s="76"/>
      <c r="B992" s="76"/>
      <c r="C992" s="76"/>
      <c r="D992" s="76"/>
      <c r="E992" s="76"/>
      <c r="F992" s="76"/>
      <c r="G992" s="76"/>
      <c r="H992" s="76"/>
      <c r="I992" s="76"/>
      <c r="J992" s="76"/>
      <c r="K992" s="76"/>
      <c r="L992" s="76"/>
      <c r="M992" s="76"/>
      <c r="N992" s="76"/>
      <c r="O992" s="76"/>
      <c r="P992" s="76"/>
      <c r="Q992" s="76"/>
      <c r="R992" s="76"/>
      <c r="S992" s="76"/>
      <c r="T992" s="76"/>
      <c r="U992" s="76"/>
      <c r="V992" s="76"/>
      <c r="W992" s="76"/>
      <c r="X992" s="76"/>
      <c r="Y992" s="76"/>
      <c r="Z992" s="76"/>
    </row>
    <row r="993" spans="1:26" ht="14.25" customHeight="1" x14ac:dyDescent="0.3">
      <c r="A993" s="76"/>
      <c r="B993" s="76"/>
      <c r="C993" s="76"/>
      <c r="D993" s="76"/>
      <c r="E993" s="76"/>
      <c r="F993" s="76"/>
      <c r="G993" s="76"/>
      <c r="H993" s="76"/>
      <c r="I993" s="76"/>
      <c r="J993" s="76"/>
      <c r="K993" s="76"/>
      <c r="L993" s="76"/>
      <c r="M993" s="76"/>
      <c r="N993" s="76"/>
      <c r="O993" s="76"/>
      <c r="P993" s="76"/>
      <c r="Q993" s="76"/>
      <c r="R993" s="76"/>
      <c r="S993" s="76"/>
      <c r="T993" s="76"/>
      <c r="U993" s="76"/>
      <c r="V993" s="76"/>
      <c r="W993" s="76"/>
      <c r="X993" s="76"/>
      <c r="Y993" s="76"/>
      <c r="Z993" s="76"/>
    </row>
    <row r="994" spans="1:26" ht="14.25" customHeight="1" x14ac:dyDescent="0.3">
      <c r="A994" s="76"/>
      <c r="B994" s="76"/>
      <c r="C994" s="76"/>
      <c r="D994" s="76"/>
      <c r="E994" s="76"/>
      <c r="F994" s="76"/>
      <c r="G994" s="76"/>
      <c r="H994" s="76"/>
      <c r="I994" s="76"/>
      <c r="J994" s="76"/>
      <c r="K994" s="76"/>
      <c r="L994" s="76"/>
      <c r="M994" s="76"/>
      <c r="N994" s="76"/>
      <c r="O994" s="76"/>
      <c r="P994" s="76"/>
      <c r="Q994" s="76"/>
      <c r="R994" s="76"/>
      <c r="S994" s="76"/>
      <c r="T994" s="76"/>
      <c r="U994" s="76"/>
      <c r="V994" s="76"/>
      <c r="W994" s="76"/>
      <c r="X994" s="76"/>
      <c r="Y994" s="76"/>
      <c r="Z994" s="76"/>
    </row>
    <row r="995" spans="1:26" ht="14.25" customHeight="1" x14ac:dyDescent="0.3">
      <c r="A995" s="76"/>
      <c r="B995" s="76"/>
      <c r="C995" s="76"/>
      <c r="D995" s="76"/>
      <c r="E995" s="76"/>
      <c r="F995" s="76"/>
      <c r="G995" s="76"/>
      <c r="H995" s="76"/>
      <c r="I995" s="76"/>
      <c r="J995" s="76"/>
      <c r="K995" s="76"/>
      <c r="L995" s="76"/>
      <c r="M995" s="76"/>
      <c r="N995" s="76"/>
      <c r="O995" s="76"/>
      <c r="P995" s="76"/>
      <c r="Q995" s="76"/>
      <c r="R995" s="76"/>
      <c r="S995" s="76"/>
      <c r="T995" s="76"/>
      <c r="U995" s="76"/>
      <c r="V995" s="76"/>
      <c r="W995" s="76"/>
      <c r="X995" s="76"/>
      <c r="Y995" s="76"/>
      <c r="Z995" s="76"/>
    </row>
    <row r="996" spans="1:26" ht="14.25" customHeight="1" x14ac:dyDescent="0.3">
      <c r="A996" s="76"/>
      <c r="B996" s="76"/>
      <c r="C996" s="76"/>
      <c r="D996" s="76"/>
      <c r="E996" s="76"/>
      <c r="F996" s="76"/>
      <c r="G996" s="76"/>
      <c r="H996" s="76"/>
      <c r="I996" s="76"/>
      <c r="J996" s="76"/>
      <c r="K996" s="76"/>
      <c r="L996" s="76"/>
      <c r="M996" s="76"/>
      <c r="N996" s="76"/>
      <c r="O996" s="76"/>
      <c r="P996" s="76"/>
      <c r="Q996" s="76"/>
      <c r="R996" s="76"/>
      <c r="S996" s="76"/>
      <c r="T996" s="76"/>
      <c r="U996" s="76"/>
      <c r="V996" s="76"/>
      <c r="W996" s="76"/>
      <c r="X996" s="76"/>
      <c r="Y996" s="76"/>
      <c r="Z996" s="76"/>
    </row>
    <row r="997" spans="1:26" ht="14.25" customHeight="1" x14ac:dyDescent="0.3">
      <c r="A997" s="76"/>
      <c r="B997" s="76"/>
      <c r="C997" s="76"/>
      <c r="D997" s="76"/>
      <c r="E997" s="76"/>
      <c r="F997" s="76"/>
      <c r="G997" s="76"/>
      <c r="H997" s="76"/>
      <c r="I997" s="76"/>
      <c r="J997" s="76"/>
      <c r="K997" s="76"/>
      <c r="L997" s="76"/>
      <c r="M997" s="76"/>
      <c r="N997" s="76"/>
      <c r="O997" s="76"/>
      <c r="P997" s="76"/>
      <c r="Q997" s="76"/>
      <c r="R997" s="76"/>
      <c r="S997" s="76"/>
      <c r="T997" s="76"/>
      <c r="U997" s="76"/>
      <c r="V997" s="76"/>
      <c r="W997" s="76"/>
      <c r="X997" s="76"/>
      <c r="Y997" s="76"/>
      <c r="Z997" s="76"/>
    </row>
    <row r="998" spans="1:26" ht="14.25" customHeight="1" x14ac:dyDescent="0.3">
      <c r="A998" s="76"/>
      <c r="B998" s="76"/>
      <c r="C998" s="76"/>
      <c r="D998" s="76"/>
      <c r="E998" s="76"/>
      <c r="F998" s="76"/>
      <c r="G998" s="76"/>
      <c r="H998" s="76"/>
      <c r="I998" s="76"/>
      <c r="J998" s="76"/>
      <c r="K998" s="76"/>
      <c r="L998" s="76"/>
      <c r="M998" s="76"/>
      <c r="N998" s="76"/>
      <c r="O998" s="76"/>
      <c r="P998" s="76"/>
      <c r="Q998" s="76"/>
      <c r="R998" s="76"/>
      <c r="S998" s="76"/>
      <c r="T998" s="76"/>
      <c r="U998" s="76"/>
      <c r="V998" s="76"/>
      <c r="W998" s="76"/>
      <c r="X998" s="76"/>
      <c r="Y998" s="76"/>
      <c r="Z998" s="76"/>
    </row>
    <row r="999" spans="1:26" ht="14.25" customHeight="1" x14ac:dyDescent="0.3">
      <c r="A999" s="76"/>
      <c r="B999" s="76"/>
      <c r="C999" s="76"/>
      <c r="D999" s="76"/>
      <c r="E999" s="76"/>
      <c r="F999" s="76"/>
      <c r="G999" s="76"/>
      <c r="H999" s="76"/>
      <c r="I999" s="76"/>
      <c r="J999" s="76"/>
      <c r="K999" s="76"/>
      <c r="L999" s="76"/>
      <c r="M999" s="76"/>
      <c r="N999" s="76"/>
      <c r="O999" s="76"/>
      <c r="P999" s="76"/>
      <c r="Q999" s="76"/>
      <c r="R999" s="76"/>
      <c r="S999" s="76"/>
      <c r="T999" s="76"/>
      <c r="U999" s="76"/>
      <c r="V999" s="76"/>
      <c r="W999" s="76"/>
      <c r="X999" s="76"/>
      <c r="Y999" s="76"/>
      <c r="Z999" s="76"/>
    </row>
    <row r="1000" spans="1:26" ht="14.25" customHeight="1" x14ac:dyDescent="0.3">
      <c r="A1000" s="76"/>
      <c r="B1000" s="76"/>
      <c r="C1000" s="76"/>
      <c r="D1000" s="76"/>
      <c r="E1000" s="76"/>
      <c r="F1000" s="76"/>
      <c r="G1000" s="76"/>
      <c r="H1000" s="76"/>
      <c r="I1000" s="76"/>
      <c r="J1000" s="76"/>
      <c r="K1000" s="76"/>
      <c r="L1000" s="76"/>
      <c r="M1000" s="76"/>
      <c r="N1000" s="76"/>
      <c r="O1000" s="76"/>
      <c r="P1000" s="76"/>
      <c r="Q1000" s="76"/>
      <c r="R1000" s="76"/>
      <c r="S1000" s="76"/>
      <c r="T1000" s="76"/>
      <c r="U1000" s="76"/>
      <c r="V1000" s="76"/>
      <c r="W1000" s="76"/>
      <c r="X1000" s="76"/>
      <c r="Y1000" s="76"/>
      <c r="Z1000" s="76"/>
    </row>
  </sheetData>
  <mergeCells count="64">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E17:F17"/>
    <mergeCell ref="C18:D18"/>
    <mergeCell ref="C19:D19"/>
    <mergeCell ref="C20:D20"/>
    <mergeCell ref="C21:D21"/>
    <mergeCell ref="C22:D22"/>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B43:H43"/>
    <mergeCell ref="B44:H44"/>
    <mergeCell ref="E31:F31"/>
    <mergeCell ref="E32:F32"/>
    <mergeCell ref="E33:F33"/>
    <mergeCell ref="E34:F34"/>
    <mergeCell ref="E35:F35"/>
    <mergeCell ref="E36:F36"/>
    <mergeCell ref="E37:F37"/>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1000"/>
  <sheetViews>
    <sheetView topLeftCell="D18" zoomScale="55" zoomScaleNormal="55" workbookViewId="0">
      <selection activeCell="AD63" sqref="AD63"/>
    </sheetView>
  </sheetViews>
  <sheetFormatPr baseColWidth="10" defaultColWidth="14.453125" defaultRowHeight="15" customHeight="1" x14ac:dyDescent="0.3"/>
  <cols>
    <col min="1" max="1" width="10.81640625" style="1" customWidth="1"/>
    <col min="2" max="46" width="8.1796875" style="1" customWidth="1"/>
    <col min="47" max="49" width="10.81640625" style="1" customWidth="1"/>
    <col min="50" max="50" width="69.54296875" style="1" customWidth="1"/>
    <col min="51" max="51" width="16" style="1" customWidth="1"/>
    <col min="52" max="52" width="82.1796875" style="1" customWidth="1"/>
    <col min="53" max="59" width="10.81640625" style="1" customWidth="1"/>
    <col min="60" max="16384" width="14.453125" style="1"/>
  </cols>
  <sheetData>
    <row r="1" spans="1:59" ht="14.25" customHeight="1" x14ac:dyDescent="0.3">
      <c r="A1" s="76"/>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row>
    <row r="2" spans="1:59" ht="18" customHeight="1" x14ac:dyDescent="0.3">
      <c r="A2" s="76"/>
      <c r="B2" s="237" t="s">
        <v>397</v>
      </c>
      <c r="C2" s="221"/>
      <c r="D2" s="221"/>
      <c r="E2" s="221"/>
      <c r="F2" s="221"/>
      <c r="G2" s="221"/>
      <c r="H2" s="221"/>
      <c r="I2" s="221"/>
      <c r="J2" s="238" t="s">
        <v>26</v>
      </c>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76"/>
      <c r="AO2" s="76"/>
      <c r="AP2" s="76"/>
      <c r="AQ2" s="76"/>
      <c r="AR2" s="76"/>
      <c r="AS2" s="76"/>
      <c r="AT2" s="76"/>
      <c r="AU2" s="76"/>
      <c r="AV2" s="76"/>
      <c r="AW2" s="240" t="s">
        <v>398</v>
      </c>
      <c r="AX2" s="240"/>
      <c r="AY2" s="240"/>
      <c r="AZ2" s="76"/>
      <c r="BA2" s="76"/>
      <c r="BB2" s="76"/>
      <c r="BC2" s="76"/>
      <c r="BD2" s="76"/>
      <c r="BE2" s="76"/>
      <c r="BF2" s="76"/>
      <c r="BG2" s="76"/>
    </row>
    <row r="3" spans="1:59" ht="18.75" customHeight="1" x14ac:dyDescent="0.3">
      <c r="A3" s="76"/>
      <c r="B3" s="221"/>
      <c r="C3" s="221"/>
      <c r="D3" s="221"/>
      <c r="E3" s="221"/>
      <c r="F3" s="221"/>
      <c r="G3" s="221"/>
      <c r="H3" s="221"/>
      <c r="I3" s="221"/>
      <c r="J3" s="199"/>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199"/>
      <c r="AN3" s="76"/>
      <c r="AO3" s="76"/>
      <c r="AP3" s="76"/>
      <c r="AQ3" s="76"/>
      <c r="AR3" s="76"/>
      <c r="AS3" s="76"/>
      <c r="AT3" s="76"/>
      <c r="AU3" s="76"/>
      <c r="AV3" s="76"/>
      <c r="AW3" s="240"/>
      <c r="AX3" s="240"/>
      <c r="AY3" s="240"/>
      <c r="AZ3" s="76"/>
      <c r="BA3" s="76"/>
      <c r="BB3" s="76"/>
      <c r="BC3" s="76"/>
      <c r="BD3" s="76"/>
      <c r="BE3" s="76"/>
      <c r="BF3" s="76"/>
      <c r="BG3" s="76"/>
    </row>
    <row r="4" spans="1:59" ht="15" customHeight="1" x14ac:dyDescent="0.3">
      <c r="A4" s="76"/>
      <c r="B4" s="221"/>
      <c r="C4" s="221"/>
      <c r="D4" s="221"/>
      <c r="E4" s="221"/>
      <c r="F4" s="221"/>
      <c r="G4" s="221"/>
      <c r="H4" s="221"/>
      <c r="I4" s="221"/>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76"/>
      <c r="AO4" s="76"/>
      <c r="AP4" s="76"/>
      <c r="AQ4" s="76"/>
      <c r="AR4" s="76"/>
      <c r="AS4" s="76"/>
      <c r="AT4" s="76"/>
      <c r="AU4" s="76"/>
      <c r="AV4" s="76"/>
      <c r="AW4" s="93"/>
      <c r="AX4" s="93"/>
      <c r="AY4" s="93"/>
      <c r="AZ4" s="76"/>
      <c r="BA4" s="76"/>
      <c r="BB4" s="76"/>
      <c r="BC4" s="76"/>
      <c r="BD4" s="76"/>
      <c r="BE4" s="76"/>
      <c r="BF4" s="76"/>
      <c r="BG4" s="76"/>
    </row>
    <row r="5" spans="1:59" ht="14.25" customHeight="1" x14ac:dyDescent="0.3">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241" t="s">
        <v>399</v>
      </c>
      <c r="AX5" s="241"/>
      <c r="AY5" s="94" t="s">
        <v>400</v>
      </c>
      <c r="AZ5" s="76"/>
      <c r="BA5" s="76"/>
      <c r="BB5" s="76"/>
      <c r="BC5" s="76"/>
      <c r="BD5" s="76"/>
      <c r="BE5" s="76"/>
      <c r="BF5" s="76"/>
      <c r="BG5" s="76"/>
    </row>
    <row r="6" spans="1:59" ht="22.5" customHeight="1" x14ac:dyDescent="0.35">
      <c r="A6" s="76"/>
      <c r="B6" s="239" t="s">
        <v>400</v>
      </c>
      <c r="C6" s="199"/>
      <c r="D6" s="200"/>
      <c r="E6" s="231" t="s">
        <v>401</v>
      </c>
      <c r="F6" s="232"/>
      <c r="G6" s="232"/>
      <c r="H6" s="232"/>
      <c r="I6" s="233"/>
      <c r="J6" s="18" t="e">
        <f>IF(AND(#REF!="Muy Alta",#REF!="Leve"),CONCATENATE("R1C",#REF!),"")</f>
        <v>#REF!</v>
      </c>
      <c r="K6" s="19" t="e">
        <f>IF(AND(#REF!="Muy Alta",#REF!="Leve"),CONCATENATE("R1C",#REF!),"")</f>
        <v>#REF!</v>
      </c>
      <c r="L6" s="19" t="e">
        <f>IF(AND(#REF!="Muy Alta",#REF!="Leve"),CONCATENATE("R1C",#REF!),"")</f>
        <v>#REF!</v>
      </c>
      <c r="M6" s="19" t="e">
        <f>IF(AND(#REF!="Muy Alta",#REF!="Leve"),CONCATENATE("R1C",#REF!),"")</f>
        <v>#REF!</v>
      </c>
      <c r="N6" s="19" t="e">
        <f>IF(AND(#REF!="Muy Alta",#REF!="Leve"),CONCATENATE("R1C",#REF!),"")</f>
        <v>#REF!</v>
      </c>
      <c r="O6" s="20" t="e">
        <f>IF(AND(#REF!="Muy Alta",#REF!="Leve"),CONCATENATE("R1C",#REF!),"")</f>
        <v>#REF!</v>
      </c>
      <c r="P6" s="18" t="e">
        <f>IF(AND(#REF!="Muy Alta",#REF!="Menor"),CONCATENATE("R1C",#REF!),"")</f>
        <v>#REF!</v>
      </c>
      <c r="Q6" s="19" t="e">
        <f>IF(AND(#REF!="Muy Alta",#REF!="Menor"),CONCATENATE("R1C",#REF!),"")</f>
        <v>#REF!</v>
      </c>
      <c r="R6" s="19" t="e">
        <f>IF(AND(#REF!="Muy Alta",#REF!="Menor"),CONCATENATE("R1C",#REF!),"")</f>
        <v>#REF!</v>
      </c>
      <c r="S6" s="19" t="e">
        <f>IF(AND(#REF!="Muy Alta",#REF!="Menor"),CONCATENATE("R1C",#REF!),"")</f>
        <v>#REF!</v>
      </c>
      <c r="T6" s="19" t="e">
        <f>IF(AND(#REF!="Muy Alta",#REF!="Menor"),CONCATENATE("R1C",#REF!),"")</f>
        <v>#REF!</v>
      </c>
      <c r="U6" s="20" t="e">
        <f>IF(AND(#REF!="Muy Alta",#REF!="Menor"),CONCATENATE("R1C",#REF!),"")</f>
        <v>#REF!</v>
      </c>
      <c r="V6" s="18" t="e">
        <f>IF(AND(#REF!="Muy Alta",#REF!="Moderado"),CONCATENATE("R1C",#REF!),"")</f>
        <v>#REF!</v>
      </c>
      <c r="W6" s="19" t="e">
        <f>IF(AND(#REF!="Muy Alta",#REF!="Moderado"),CONCATENATE("R1C",#REF!),"")</f>
        <v>#REF!</v>
      </c>
      <c r="X6" s="19" t="e">
        <f>IF(AND(#REF!="Muy Alta",#REF!="Moderado"),CONCATENATE("R1C",#REF!),"")</f>
        <v>#REF!</v>
      </c>
      <c r="Y6" s="19" t="e">
        <f>IF(AND(#REF!="Muy Alta",#REF!="Moderado"),CONCATENATE("R1C",#REF!),"")</f>
        <v>#REF!</v>
      </c>
      <c r="Z6" s="19" t="e">
        <f>IF(AND(#REF!="Muy Alta",#REF!="Moderado"),CONCATENATE("R1C",#REF!),"")</f>
        <v>#REF!</v>
      </c>
      <c r="AA6" s="20" t="e">
        <f>IF(AND(#REF!="Muy Alta",#REF!="Moderado"),CONCATENATE("R1C",#REF!),"")</f>
        <v>#REF!</v>
      </c>
      <c r="AB6" s="18" t="e">
        <f>IF(AND(#REF!="Muy Alta",#REF!="Mayor"),CONCATENATE("R1C",#REF!),"")</f>
        <v>#REF!</v>
      </c>
      <c r="AC6" s="19" t="e">
        <f>IF(AND(#REF!="Muy Alta",#REF!="Mayor"),CONCATENATE("R1C",#REF!),"")</f>
        <v>#REF!</v>
      </c>
      <c r="AD6" s="19" t="e">
        <f>IF(AND(#REF!="Muy Alta",#REF!="Mayor"),CONCATENATE("R1C",#REF!),"")</f>
        <v>#REF!</v>
      </c>
      <c r="AE6" s="19" t="e">
        <f>IF(AND(#REF!="Muy Alta",#REF!="Mayor"),CONCATENATE("R1C",#REF!),"")</f>
        <v>#REF!</v>
      </c>
      <c r="AF6" s="19" t="e">
        <f>IF(AND(#REF!="Muy Alta",#REF!="Mayor"),CONCATENATE("R1C",#REF!),"")</f>
        <v>#REF!</v>
      </c>
      <c r="AG6" s="20" t="e">
        <f>IF(AND(#REF!="Muy Alta",#REF!="Mayor"),CONCATENATE("R1C",#REF!),"")</f>
        <v>#REF!</v>
      </c>
      <c r="AH6" s="21" t="e">
        <f>IF(AND(#REF!="Muy Alta",#REF!="Catastrófico"),CONCATENATE("R1C",#REF!),"")</f>
        <v>#REF!</v>
      </c>
      <c r="AI6" s="22" t="e">
        <f>IF(AND(#REF!="Muy Alta",#REF!="Catastrófico"),CONCATENATE("R1C",#REF!),"")</f>
        <v>#REF!</v>
      </c>
      <c r="AJ6" s="22" t="e">
        <f>IF(AND(#REF!="Muy Alta",#REF!="Catastrófico"),CONCATENATE("R1C",#REF!),"")</f>
        <v>#REF!</v>
      </c>
      <c r="AK6" s="22" t="e">
        <f>IF(AND(#REF!="Muy Alta",#REF!="Catastrófico"),CONCATENATE("R1C",#REF!),"")</f>
        <v>#REF!</v>
      </c>
      <c r="AL6" s="22" t="e">
        <f>IF(AND(#REF!="Muy Alta",#REF!="Catastrófico"),CONCATENATE("R1C",#REF!),"")</f>
        <v>#REF!</v>
      </c>
      <c r="AM6" s="23" t="e">
        <f>IF(AND(#REF!="Muy Alta",#REF!="Catastrófico"),CONCATENATE("R1C",#REF!),"")</f>
        <v>#REF!</v>
      </c>
      <c r="AN6" s="76"/>
      <c r="AO6" s="252" t="s">
        <v>402</v>
      </c>
      <c r="AP6" s="244"/>
      <c r="AQ6" s="244"/>
      <c r="AR6" s="244"/>
      <c r="AS6" s="244"/>
      <c r="AT6" s="245"/>
      <c r="AU6" s="76"/>
      <c r="AV6" s="76"/>
      <c r="AW6" s="95" t="s">
        <v>403</v>
      </c>
      <c r="AX6" s="2" t="s">
        <v>404</v>
      </c>
      <c r="AY6" s="3">
        <v>0.2</v>
      </c>
      <c r="AZ6" s="76"/>
      <c r="BA6" s="76"/>
      <c r="BB6" s="76"/>
      <c r="BC6" s="76"/>
      <c r="BD6" s="76"/>
      <c r="BE6" s="76"/>
      <c r="BF6" s="76"/>
      <c r="BG6" s="76"/>
    </row>
    <row r="7" spans="1:59" ht="22.5" customHeight="1" x14ac:dyDescent="0.35">
      <c r="A7" s="76"/>
      <c r="B7" s="199"/>
      <c r="C7" s="221"/>
      <c r="D7" s="200"/>
      <c r="E7" s="230"/>
      <c r="F7" s="221"/>
      <c r="G7" s="221"/>
      <c r="H7" s="221"/>
      <c r="I7" s="200"/>
      <c r="J7" s="96" t="e">
        <f>IF(AND(#REF!="Muy Alta",#REF!="Leve"),CONCATENATE("R2C",#REF!),"")</f>
        <v>#REF!</v>
      </c>
      <c r="K7" s="97" t="e">
        <f>IF(AND(#REF!="Muy Alta",#REF!="Leve"),CONCATENATE("R2C",#REF!),"")</f>
        <v>#REF!</v>
      </c>
      <c r="L7" s="97" t="e">
        <f>IF(AND(#REF!="Muy Alta",#REF!="Leve"),CONCATENATE("R2C",#REF!),"")</f>
        <v>#REF!</v>
      </c>
      <c r="M7" s="97" t="e">
        <f>IF(AND(#REF!="Muy Alta",#REF!="Leve"),CONCATENATE("R2C",#REF!),"")</f>
        <v>#REF!</v>
      </c>
      <c r="N7" s="97" t="e">
        <f>IF(AND(#REF!="Muy Alta",#REF!="Leve"),CONCATENATE("R2C",#REF!),"")</f>
        <v>#REF!</v>
      </c>
      <c r="O7" s="98" t="e">
        <f>IF(AND(#REF!="Muy Alta",#REF!="Leve"),CONCATENATE("R2C",#REF!),"")</f>
        <v>#REF!</v>
      </c>
      <c r="P7" s="96" t="e">
        <f>IF(AND(#REF!="Muy Alta",#REF!="Menor"),CONCATENATE("R2C",#REF!),"")</f>
        <v>#REF!</v>
      </c>
      <c r="Q7" s="97" t="e">
        <f>IF(AND(#REF!="Muy Alta",#REF!="Menor"),CONCATENATE("R2C",#REF!),"")</f>
        <v>#REF!</v>
      </c>
      <c r="R7" s="97" t="e">
        <f>IF(AND(#REF!="Muy Alta",#REF!="Menor"),CONCATENATE("R2C",#REF!),"")</f>
        <v>#REF!</v>
      </c>
      <c r="S7" s="97" t="e">
        <f>IF(AND(#REF!="Muy Alta",#REF!="Menor"),CONCATENATE("R2C",#REF!),"")</f>
        <v>#REF!</v>
      </c>
      <c r="T7" s="97" t="e">
        <f>IF(AND(#REF!="Muy Alta",#REF!="Menor"),CONCATENATE("R2C",#REF!),"")</f>
        <v>#REF!</v>
      </c>
      <c r="U7" s="98" t="e">
        <f>IF(AND(#REF!="Muy Alta",#REF!="Menor"),CONCATENATE("R2C",#REF!),"")</f>
        <v>#REF!</v>
      </c>
      <c r="V7" s="96" t="e">
        <f>IF(AND(#REF!="Muy Alta",#REF!="Moderado"),CONCATENATE("R2C",#REF!),"")</f>
        <v>#REF!</v>
      </c>
      <c r="W7" s="97" t="e">
        <f>IF(AND(#REF!="Muy Alta",#REF!="Moderado"),CONCATENATE("R2C",#REF!),"")</f>
        <v>#REF!</v>
      </c>
      <c r="X7" s="97" t="e">
        <f>IF(AND(#REF!="Muy Alta",#REF!="Moderado"),CONCATENATE("R2C",#REF!),"")</f>
        <v>#REF!</v>
      </c>
      <c r="Y7" s="97" t="e">
        <f>IF(AND(#REF!="Muy Alta",#REF!="Moderado"),CONCATENATE("R2C",#REF!),"")</f>
        <v>#REF!</v>
      </c>
      <c r="Z7" s="97" t="e">
        <f>IF(AND(#REF!="Muy Alta",#REF!="Moderado"),CONCATENATE("R2C",#REF!),"")</f>
        <v>#REF!</v>
      </c>
      <c r="AA7" s="98" t="e">
        <f>IF(AND(#REF!="Muy Alta",#REF!="Moderado"),CONCATENATE("R2C",#REF!),"")</f>
        <v>#REF!</v>
      </c>
      <c r="AB7" s="96" t="e">
        <f>IF(AND(#REF!="Muy Alta",#REF!="Mayor"),CONCATENATE("R2C",#REF!),"")</f>
        <v>#REF!</v>
      </c>
      <c r="AC7" s="97" t="e">
        <f>IF(AND(#REF!="Muy Alta",#REF!="Mayor"),CONCATENATE("R2C",#REF!),"")</f>
        <v>#REF!</v>
      </c>
      <c r="AD7" s="97" t="e">
        <f>IF(AND(#REF!="Muy Alta",#REF!="Mayor"),CONCATENATE("R2C",#REF!),"")</f>
        <v>#REF!</v>
      </c>
      <c r="AE7" s="97" t="e">
        <f>IF(AND(#REF!="Muy Alta",#REF!="Mayor"),CONCATENATE("R2C",#REF!),"")</f>
        <v>#REF!</v>
      </c>
      <c r="AF7" s="97" t="e">
        <f>IF(AND(#REF!="Muy Alta",#REF!="Mayor"),CONCATENATE("R2C",#REF!),"")</f>
        <v>#REF!</v>
      </c>
      <c r="AG7" s="98" t="e">
        <f>IF(AND(#REF!="Muy Alta",#REF!="Mayor"),CONCATENATE("R2C",#REF!),"")</f>
        <v>#REF!</v>
      </c>
      <c r="AH7" s="99" t="e">
        <f>IF(AND(#REF!="Muy Alta",#REF!="Catastrófico"),CONCATENATE("R2C",#REF!),"")</f>
        <v>#REF!</v>
      </c>
      <c r="AI7" s="100" t="e">
        <f>IF(AND(#REF!="Muy Alta",#REF!="Catastrófico"),CONCATENATE("R2C",#REF!),"")</f>
        <v>#REF!</v>
      </c>
      <c r="AJ7" s="100" t="e">
        <f>IF(AND(#REF!="Muy Alta",#REF!="Catastrófico"),CONCATENATE("R2C",#REF!),"")</f>
        <v>#REF!</v>
      </c>
      <c r="AK7" s="100" t="e">
        <f>IF(AND(#REF!="Muy Alta",#REF!="Catastrófico"),CONCATENATE("R2C",#REF!),"")</f>
        <v>#REF!</v>
      </c>
      <c r="AL7" s="100" t="e">
        <f>IF(AND(#REF!="Muy Alta",#REF!="Catastrófico"),CONCATENATE("R2C",#REF!),"")</f>
        <v>#REF!</v>
      </c>
      <c r="AM7" s="101" t="e">
        <f>IF(AND(#REF!="Muy Alta",#REF!="Catastrófico"),CONCATENATE("R2C",#REF!),"")</f>
        <v>#REF!</v>
      </c>
      <c r="AN7" s="76"/>
      <c r="AO7" s="246"/>
      <c r="AP7" s="221"/>
      <c r="AQ7" s="221"/>
      <c r="AR7" s="221"/>
      <c r="AS7" s="221"/>
      <c r="AT7" s="247"/>
      <c r="AU7" s="76"/>
      <c r="AV7" s="76"/>
      <c r="AW7" s="4" t="s">
        <v>405</v>
      </c>
      <c r="AX7" s="5" t="s">
        <v>406</v>
      </c>
      <c r="AY7" s="6">
        <v>0.4</v>
      </c>
      <c r="AZ7" s="76"/>
      <c r="BA7" s="76"/>
      <c r="BB7" s="76"/>
      <c r="BC7" s="76"/>
      <c r="BD7" s="76"/>
      <c r="BE7" s="76"/>
      <c r="BF7" s="76"/>
      <c r="BG7" s="76"/>
    </row>
    <row r="8" spans="1:59" ht="22.5" customHeight="1" x14ac:dyDescent="0.35">
      <c r="A8" s="76"/>
      <c r="B8" s="199"/>
      <c r="C8" s="221"/>
      <c r="D8" s="200"/>
      <c r="E8" s="230"/>
      <c r="F8" s="221"/>
      <c r="G8" s="221"/>
      <c r="H8" s="221"/>
      <c r="I8" s="200"/>
      <c r="J8" s="96" t="e">
        <f>IF(AND(#REF!="Muy Alta",#REF!="Leve"),CONCATENATE("R3C",#REF!),"")</f>
        <v>#REF!</v>
      </c>
      <c r="K8" s="97" t="e">
        <f>IF(AND(#REF!="Muy Alta",#REF!="Leve"),CONCATENATE("R3C",#REF!),"")</f>
        <v>#REF!</v>
      </c>
      <c r="L8" s="97" t="e">
        <f>IF(AND(#REF!="Muy Alta",#REF!="Leve"),CONCATENATE("R3C",#REF!),"")</f>
        <v>#REF!</v>
      </c>
      <c r="M8" s="97" t="e">
        <f>IF(AND(#REF!="Muy Alta",#REF!="Leve"),CONCATENATE("R3C",#REF!),"")</f>
        <v>#REF!</v>
      </c>
      <c r="N8" s="97" t="e">
        <f>IF(AND(#REF!="Muy Alta",#REF!="Leve"),CONCATENATE("R3C",#REF!),"")</f>
        <v>#REF!</v>
      </c>
      <c r="O8" s="98" t="e">
        <f>IF(AND(#REF!="Muy Alta",#REF!="Leve"),CONCATENATE("R3C",#REF!),"")</f>
        <v>#REF!</v>
      </c>
      <c r="P8" s="96" t="e">
        <f>IF(AND(#REF!="Muy Alta",#REF!="Menor"),CONCATENATE("R3C",#REF!),"")</f>
        <v>#REF!</v>
      </c>
      <c r="Q8" s="97" t="e">
        <f>IF(AND(#REF!="Muy Alta",#REF!="Menor"),CONCATENATE("R3C",#REF!),"")</f>
        <v>#REF!</v>
      </c>
      <c r="R8" s="97" t="e">
        <f>IF(AND(#REF!="Muy Alta",#REF!="Menor"),CONCATENATE("R3C",#REF!),"")</f>
        <v>#REF!</v>
      </c>
      <c r="S8" s="97" t="e">
        <f>IF(AND(#REF!="Muy Alta",#REF!="Menor"),CONCATENATE("R3C",#REF!),"")</f>
        <v>#REF!</v>
      </c>
      <c r="T8" s="97" t="e">
        <f>IF(AND(#REF!="Muy Alta",#REF!="Menor"),CONCATENATE("R3C",#REF!),"")</f>
        <v>#REF!</v>
      </c>
      <c r="U8" s="98" t="e">
        <f>IF(AND(#REF!="Muy Alta",#REF!="Menor"),CONCATENATE("R3C",#REF!),"")</f>
        <v>#REF!</v>
      </c>
      <c r="V8" s="96" t="e">
        <f>IF(AND(#REF!="Muy Alta",#REF!="Moderado"),CONCATENATE("R3C",#REF!),"")</f>
        <v>#REF!</v>
      </c>
      <c r="W8" s="97" t="e">
        <f>IF(AND(#REF!="Muy Alta",#REF!="Moderado"),CONCATENATE("R3C",#REF!),"")</f>
        <v>#REF!</v>
      </c>
      <c r="X8" s="97" t="e">
        <f>IF(AND(#REF!="Muy Alta",#REF!="Moderado"),CONCATENATE("R3C",#REF!),"")</f>
        <v>#REF!</v>
      </c>
      <c r="Y8" s="97" t="e">
        <f>IF(AND(#REF!="Muy Alta",#REF!="Moderado"),CONCATENATE("R3C",#REF!),"")</f>
        <v>#REF!</v>
      </c>
      <c r="Z8" s="97" t="e">
        <f>IF(AND(#REF!="Muy Alta",#REF!="Moderado"),CONCATENATE("R3C",#REF!),"")</f>
        <v>#REF!</v>
      </c>
      <c r="AA8" s="98" t="e">
        <f>IF(AND(#REF!="Muy Alta",#REF!="Moderado"),CONCATENATE("R3C",#REF!),"")</f>
        <v>#REF!</v>
      </c>
      <c r="AB8" s="96" t="e">
        <f>IF(AND(#REF!="Muy Alta",#REF!="Mayor"),CONCATENATE("R3C",#REF!),"")</f>
        <v>#REF!</v>
      </c>
      <c r="AC8" s="97" t="e">
        <f>IF(AND(#REF!="Muy Alta",#REF!="Mayor"),CONCATENATE("R3C",#REF!),"")</f>
        <v>#REF!</v>
      </c>
      <c r="AD8" s="97" t="e">
        <f>IF(AND(#REF!="Muy Alta",#REF!="Mayor"),CONCATENATE("R3C",#REF!),"")</f>
        <v>#REF!</v>
      </c>
      <c r="AE8" s="97" t="e">
        <f>IF(AND(#REF!="Muy Alta",#REF!="Mayor"),CONCATENATE("R3C",#REF!),"")</f>
        <v>#REF!</v>
      </c>
      <c r="AF8" s="97" t="e">
        <f>IF(AND(#REF!="Muy Alta",#REF!="Mayor"),CONCATENATE("R3C",#REF!),"")</f>
        <v>#REF!</v>
      </c>
      <c r="AG8" s="98" t="e">
        <f>IF(AND(#REF!="Muy Alta",#REF!="Mayor"),CONCATENATE("R3C",#REF!),"")</f>
        <v>#REF!</v>
      </c>
      <c r="AH8" s="99" t="e">
        <f>IF(AND(#REF!="Muy Alta",#REF!="Catastrófico"),CONCATENATE("R3C",#REF!),"")</f>
        <v>#REF!</v>
      </c>
      <c r="AI8" s="100" t="e">
        <f>IF(AND(#REF!="Muy Alta",#REF!="Catastrófico"),CONCATENATE("R3C",#REF!),"")</f>
        <v>#REF!</v>
      </c>
      <c r="AJ8" s="100" t="e">
        <f>IF(AND(#REF!="Muy Alta",#REF!="Catastrófico"),CONCATENATE("R3C",#REF!),"")</f>
        <v>#REF!</v>
      </c>
      <c r="AK8" s="100" t="e">
        <f>IF(AND(#REF!="Muy Alta",#REF!="Catastrófico"),CONCATENATE("R3C",#REF!),"")</f>
        <v>#REF!</v>
      </c>
      <c r="AL8" s="100" t="e">
        <f>IF(AND(#REF!="Muy Alta",#REF!="Catastrófico"),CONCATENATE("R3C",#REF!),"")</f>
        <v>#REF!</v>
      </c>
      <c r="AM8" s="101" t="e">
        <f>IF(AND(#REF!="Muy Alta",#REF!="Catastrófico"),CONCATENATE("R3C",#REF!),"")</f>
        <v>#REF!</v>
      </c>
      <c r="AN8" s="76"/>
      <c r="AO8" s="246"/>
      <c r="AP8" s="221"/>
      <c r="AQ8" s="221"/>
      <c r="AR8" s="221"/>
      <c r="AS8" s="221"/>
      <c r="AT8" s="247"/>
      <c r="AU8" s="76"/>
      <c r="AV8" s="76"/>
      <c r="AW8" s="7" t="s">
        <v>407</v>
      </c>
      <c r="AX8" s="5" t="s">
        <v>408</v>
      </c>
      <c r="AY8" s="6">
        <v>0.6</v>
      </c>
      <c r="AZ8" s="76"/>
      <c r="BA8" s="76"/>
      <c r="BB8" s="76"/>
      <c r="BC8" s="76"/>
      <c r="BD8" s="76"/>
      <c r="BE8" s="76"/>
      <c r="BF8" s="76"/>
      <c r="BG8" s="76"/>
    </row>
    <row r="9" spans="1:59" ht="22.5" customHeight="1" x14ac:dyDescent="0.35">
      <c r="A9" s="76"/>
      <c r="B9" s="199"/>
      <c r="C9" s="221"/>
      <c r="D9" s="200"/>
      <c r="E9" s="230"/>
      <c r="F9" s="221"/>
      <c r="G9" s="221"/>
      <c r="H9" s="221"/>
      <c r="I9" s="200"/>
      <c r="J9" s="96" t="e">
        <f>IF(AND(#REF!="Muy Alta",#REF!="Leve"),CONCATENATE("R4C",#REF!),"")</f>
        <v>#REF!</v>
      </c>
      <c r="K9" s="97" t="e">
        <f>IF(AND(#REF!="Muy Alta",#REF!="Leve"),CONCATENATE("R4C",#REF!),"")</f>
        <v>#REF!</v>
      </c>
      <c r="L9" s="97" t="e">
        <f>IF(AND(#REF!="Muy Alta",#REF!="Leve"),CONCATENATE("R4C",#REF!),"")</f>
        <v>#REF!</v>
      </c>
      <c r="M9" s="97" t="e">
        <f>IF(AND(#REF!="Muy Alta",#REF!="Leve"),CONCATENATE("R4C",#REF!),"")</f>
        <v>#REF!</v>
      </c>
      <c r="N9" s="97" t="e">
        <f>IF(AND(#REF!="Muy Alta",#REF!="Leve"),CONCATENATE("R4C",#REF!),"")</f>
        <v>#REF!</v>
      </c>
      <c r="O9" s="98" t="e">
        <f>IF(AND(#REF!="Muy Alta",#REF!="Leve"),CONCATENATE("R4C",#REF!),"")</f>
        <v>#REF!</v>
      </c>
      <c r="P9" s="96" t="e">
        <f>IF(AND(#REF!="Muy Alta",#REF!="Menor"),CONCATENATE("R4C",#REF!),"")</f>
        <v>#REF!</v>
      </c>
      <c r="Q9" s="97" t="e">
        <f>IF(AND(#REF!="Muy Alta",#REF!="Menor"),CONCATENATE("R4C",#REF!),"")</f>
        <v>#REF!</v>
      </c>
      <c r="R9" s="97" t="e">
        <f>IF(AND(#REF!="Muy Alta",#REF!="Menor"),CONCATENATE("R4C",#REF!),"")</f>
        <v>#REF!</v>
      </c>
      <c r="S9" s="97" t="e">
        <f>IF(AND(#REF!="Muy Alta",#REF!="Menor"),CONCATENATE("R4C",#REF!),"")</f>
        <v>#REF!</v>
      </c>
      <c r="T9" s="97" t="e">
        <f>IF(AND(#REF!="Muy Alta",#REF!="Menor"),CONCATENATE("R4C",#REF!),"")</f>
        <v>#REF!</v>
      </c>
      <c r="U9" s="98" t="e">
        <f>IF(AND(#REF!="Muy Alta",#REF!="Menor"),CONCATENATE("R4C",#REF!),"")</f>
        <v>#REF!</v>
      </c>
      <c r="V9" s="96" t="e">
        <f>IF(AND(#REF!="Muy Alta",#REF!="Moderado"),CONCATENATE("R4C",#REF!),"")</f>
        <v>#REF!</v>
      </c>
      <c r="W9" s="97" t="e">
        <f>IF(AND(#REF!="Muy Alta",#REF!="Moderado"),CONCATENATE("R4C",#REF!),"")</f>
        <v>#REF!</v>
      </c>
      <c r="X9" s="97" t="e">
        <f>IF(AND(#REF!="Muy Alta",#REF!="Moderado"),CONCATENATE("R4C",#REF!),"")</f>
        <v>#REF!</v>
      </c>
      <c r="Y9" s="97" t="e">
        <f>IF(AND(#REF!="Muy Alta",#REF!="Moderado"),CONCATENATE("R4C",#REF!),"")</f>
        <v>#REF!</v>
      </c>
      <c r="Z9" s="97" t="e">
        <f>IF(AND(#REF!="Muy Alta",#REF!="Moderado"),CONCATENATE("R4C",#REF!),"")</f>
        <v>#REF!</v>
      </c>
      <c r="AA9" s="98" t="e">
        <f>IF(AND(#REF!="Muy Alta",#REF!="Moderado"),CONCATENATE("R4C",#REF!),"")</f>
        <v>#REF!</v>
      </c>
      <c r="AB9" s="96" t="e">
        <f>IF(AND(#REF!="Muy Alta",#REF!="Mayor"),CONCATENATE("R4C",#REF!),"")</f>
        <v>#REF!</v>
      </c>
      <c r="AC9" s="97" t="e">
        <f>IF(AND(#REF!="Muy Alta",#REF!="Mayor"),CONCATENATE("R4C",#REF!),"")</f>
        <v>#REF!</v>
      </c>
      <c r="AD9" s="97" t="e">
        <f>IF(AND(#REF!="Muy Alta",#REF!="Mayor"),CONCATENATE("R4C",#REF!),"")</f>
        <v>#REF!</v>
      </c>
      <c r="AE9" s="97" t="e">
        <f>IF(AND(#REF!="Muy Alta",#REF!="Mayor"),CONCATENATE("R4C",#REF!),"")</f>
        <v>#REF!</v>
      </c>
      <c r="AF9" s="97" t="e">
        <f>IF(AND(#REF!="Muy Alta",#REF!="Mayor"),CONCATENATE("R4C",#REF!),"")</f>
        <v>#REF!</v>
      </c>
      <c r="AG9" s="98" t="e">
        <f>IF(AND(#REF!="Muy Alta",#REF!="Mayor"),CONCATENATE("R4C",#REF!),"")</f>
        <v>#REF!</v>
      </c>
      <c r="AH9" s="99" t="e">
        <f>IF(AND(#REF!="Muy Alta",#REF!="Catastrófico"),CONCATENATE("R4C",#REF!),"")</f>
        <v>#REF!</v>
      </c>
      <c r="AI9" s="100" t="e">
        <f>IF(AND(#REF!="Muy Alta",#REF!="Catastrófico"),CONCATENATE("R4C",#REF!),"")</f>
        <v>#REF!</v>
      </c>
      <c r="AJ9" s="100" t="e">
        <f>IF(AND(#REF!="Muy Alta",#REF!="Catastrófico"),CONCATENATE("R4C",#REF!),"")</f>
        <v>#REF!</v>
      </c>
      <c r="AK9" s="100" t="e">
        <f>IF(AND(#REF!="Muy Alta",#REF!="Catastrófico"),CONCATENATE("R4C",#REF!),"")</f>
        <v>#REF!</v>
      </c>
      <c r="AL9" s="100" t="e">
        <f>IF(AND(#REF!="Muy Alta",#REF!="Catastrófico"),CONCATENATE("R4C",#REF!),"")</f>
        <v>#REF!</v>
      </c>
      <c r="AM9" s="101" t="e">
        <f>IF(AND(#REF!="Muy Alta",#REF!="Catastrófico"),CONCATENATE("R4C",#REF!),"")</f>
        <v>#REF!</v>
      </c>
      <c r="AN9" s="76"/>
      <c r="AO9" s="246"/>
      <c r="AP9" s="221"/>
      <c r="AQ9" s="221"/>
      <c r="AR9" s="221"/>
      <c r="AS9" s="221"/>
      <c r="AT9" s="247"/>
      <c r="AU9" s="76"/>
      <c r="AV9" s="76"/>
      <c r="AW9" s="8" t="s">
        <v>409</v>
      </c>
      <c r="AX9" s="5" t="s">
        <v>410</v>
      </c>
      <c r="AY9" s="6">
        <v>0.8</v>
      </c>
      <c r="AZ9" s="76"/>
      <c r="BA9" s="76"/>
      <c r="BB9" s="76"/>
      <c r="BC9" s="76"/>
      <c r="BD9" s="76"/>
      <c r="BE9" s="76"/>
      <c r="BF9" s="76"/>
      <c r="BG9" s="76"/>
    </row>
    <row r="10" spans="1:59" ht="22.5" customHeight="1" x14ac:dyDescent="0.35">
      <c r="A10" s="76"/>
      <c r="B10" s="199"/>
      <c r="C10" s="221"/>
      <c r="D10" s="200"/>
      <c r="E10" s="230"/>
      <c r="F10" s="221"/>
      <c r="G10" s="221"/>
      <c r="H10" s="221"/>
      <c r="I10" s="200"/>
      <c r="J10" s="96" t="e">
        <f>IF(AND(#REF!="Muy Alta",#REF!="Leve"),CONCATENATE("R5C",#REF!),"")</f>
        <v>#REF!</v>
      </c>
      <c r="K10" s="97" t="e">
        <f>IF(AND(#REF!="Muy Alta",#REF!="Leve"),CONCATENATE("R5C",#REF!),"")</f>
        <v>#REF!</v>
      </c>
      <c r="L10" s="97" t="e">
        <f>IF(AND(#REF!="Muy Alta",#REF!="Leve"),CONCATENATE("R5C",#REF!),"")</f>
        <v>#REF!</v>
      </c>
      <c r="M10" s="97" t="e">
        <f>IF(AND(#REF!="Muy Alta",#REF!="Leve"),CONCATENATE("R5C",#REF!),"")</f>
        <v>#REF!</v>
      </c>
      <c r="N10" s="97" t="e">
        <f>IF(AND(#REF!="Muy Alta",#REF!="Leve"),CONCATENATE("R5C",#REF!),"")</f>
        <v>#REF!</v>
      </c>
      <c r="O10" s="98" t="e">
        <f>IF(AND(#REF!="Muy Alta",#REF!="Leve"),CONCATENATE("R5C",#REF!),"")</f>
        <v>#REF!</v>
      </c>
      <c r="P10" s="96" t="e">
        <f>IF(AND(#REF!="Muy Alta",#REF!="Menor"),CONCATENATE("R5C",#REF!),"")</f>
        <v>#REF!</v>
      </c>
      <c r="Q10" s="97" t="e">
        <f>IF(AND(#REF!="Muy Alta",#REF!="Menor"),CONCATENATE("R5C",#REF!),"")</f>
        <v>#REF!</v>
      </c>
      <c r="R10" s="97" t="e">
        <f>IF(AND(#REF!="Muy Alta",#REF!="Menor"),CONCATENATE("R5C",#REF!),"")</f>
        <v>#REF!</v>
      </c>
      <c r="S10" s="97" t="e">
        <f>IF(AND(#REF!="Muy Alta",#REF!="Menor"),CONCATENATE("R5C",#REF!),"")</f>
        <v>#REF!</v>
      </c>
      <c r="T10" s="97" t="e">
        <f>IF(AND(#REF!="Muy Alta",#REF!="Menor"),CONCATENATE("R5C",#REF!),"")</f>
        <v>#REF!</v>
      </c>
      <c r="U10" s="98" t="e">
        <f>IF(AND(#REF!="Muy Alta",#REF!="Menor"),CONCATENATE("R5C",#REF!),"")</f>
        <v>#REF!</v>
      </c>
      <c r="V10" s="96" t="e">
        <f>IF(AND(#REF!="Muy Alta",#REF!="Moderado"),CONCATENATE("R5C",#REF!),"")</f>
        <v>#REF!</v>
      </c>
      <c r="W10" s="97" t="e">
        <f>IF(AND(#REF!="Muy Alta",#REF!="Moderado"),CONCATENATE("R5C",#REF!),"")</f>
        <v>#REF!</v>
      </c>
      <c r="X10" s="97" t="e">
        <f>IF(AND(#REF!="Muy Alta",#REF!="Moderado"),CONCATENATE("R5C",#REF!),"")</f>
        <v>#REF!</v>
      </c>
      <c r="Y10" s="97" t="e">
        <f>IF(AND(#REF!="Muy Alta",#REF!="Moderado"),CONCATENATE("R5C",#REF!),"")</f>
        <v>#REF!</v>
      </c>
      <c r="Z10" s="97" t="e">
        <f>IF(AND(#REF!="Muy Alta",#REF!="Moderado"),CONCATENATE("R5C",#REF!),"")</f>
        <v>#REF!</v>
      </c>
      <c r="AA10" s="98" t="e">
        <f>IF(AND(#REF!="Muy Alta",#REF!="Moderado"),CONCATENATE("R5C",#REF!),"")</f>
        <v>#REF!</v>
      </c>
      <c r="AB10" s="96" t="e">
        <f>IF(AND(#REF!="Muy Alta",#REF!="Mayor"),CONCATENATE("R5C",#REF!),"")</f>
        <v>#REF!</v>
      </c>
      <c r="AC10" s="97" t="e">
        <f>IF(AND(#REF!="Muy Alta",#REF!="Mayor"),CONCATENATE("R5C",#REF!),"")</f>
        <v>#REF!</v>
      </c>
      <c r="AD10" s="97" t="e">
        <f>IF(AND(#REF!="Muy Alta",#REF!="Mayor"),CONCATENATE("R5C",#REF!),"")</f>
        <v>#REF!</v>
      </c>
      <c r="AE10" s="97" t="e">
        <f>IF(AND(#REF!="Muy Alta",#REF!="Mayor"),CONCATENATE("R5C",#REF!),"")</f>
        <v>#REF!</v>
      </c>
      <c r="AF10" s="97" t="e">
        <f>IF(AND(#REF!="Muy Alta",#REF!="Mayor"),CONCATENATE("R5C",#REF!),"")</f>
        <v>#REF!</v>
      </c>
      <c r="AG10" s="98" t="e">
        <f>IF(AND(#REF!="Muy Alta",#REF!="Mayor"),CONCATENATE("R5C",#REF!),"")</f>
        <v>#REF!</v>
      </c>
      <c r="AH10" s="99" t="e">
        <f>IF(AND(#REF!="Muy Alta",#REF!="Catastrófico"),CONCATENATE("R5C",#REF!),"")</f>
        <v>#REF!</v>
      </c>
      <c r="AI10" s="100" t="e">
        <f>IF(AND(#REF!="Muy Alta",#REF!="Catastrófico"),CONCATENATE("R5C",#REF!),"")</f>
        <v>#REF!</v>
      </c>
      <c r="AJ10" s="100" t="e">
        <f>IF(AND(#REF!="Muy Alta",#REF!="Catastrófico"),CONCATENATE("R5C",#REF!),"")</f>
        <v>#REF!</v>
      </c>
      <c r="AK10" s="100" t="e">
        <f>IF(AND(#REF!="Muy Alta",#REF!="Catastrófico"),CONCATENATE("R5C",#REF!),"")</f>
        <v>#REF!</v>
      </c>
      <c r="AL10" s="100" t="e">
        <f>IF(AND(#REF!="Muy Alta",#REF!="Catastrófico"),CONCATENATE("R5C",#REF!),"")</f>
        <v>#REF!</v>
      </c>
      <c r="AM10" s="101" t="e">
        <f>IF(AND(#REF!="Muy Alta",#REF!="Catastrófico"),CONCATENATE("R5C",#REF!),"")</f>
        <v>#REF!</v>
      </c>
      <c r="AN10" s="76"/>
      <c r="AO10" s="246"/>
      <c r="AP10" s="221"/>
      <c r="AQ10" s="221"/>
      <c r="AR10" s="221"/>
      <c r="AS10" s="221"/>
      <c r="AT10" s="247"/>
      <c r="AU10" s="76"/>
      <c r="AV10" s="76"/>
      <c r="AW10" s="9" t="s">
        <v>411</v>
      </c>
      <c r="AX10" s="5" t="s">
        <v>412</v>
      </c>
      <c r="AY10" s="6">
        <v>1</v>
      </c>
      <c r="AZ10" s="76"/>
      <c r="BA10" s="76"/>
      <c r="BB10" s="76"/>
      <c r="BC10" s="76"/>
      <c r="BD10" s="76"/>
      <c r="BE10" s="76"/>
      <c r="BF10" s="76"/>
      <c r="BG10" s="76"/>
    </row>
    <row r="11" spans="1:59" ht="22.5" customHeight="1" x14ac:dyDescent="0.35">
      <c r="A11" s="76"/>
      <c r="B11" s="199"/>
      <c r="C11" s="221"/>
      <c r="D11" s="200"/>
      <c r="E11" s="230"/>
      <c r="F11" s="221"/>
      <c r="G11" s="221"/>
      <c r="H11" s="221"/>
      <c r="I11" s="200"/>
      <c r="J11" s="96" t="e">
        <f>IF(AND(#REF!="Muy Alta",#REF!="Leve"),CONCATENATE("R6C",#REF!),"")</f>
        <v>#REF!</v>
      </c>
      <c r="K11" s="97" t="e">
        <f>IF(AND(#REF!="Muy Alta",#REF!="Leve"),CONCATENATE("R6C",#REF!),"")</f>
        <v>#REF!</v>
      </c>
      <c r="L11" s="97" t="e">
        <f>IF(AND(#REF!="Muy Alta",#REF!="Leve"),CONCATENATE("R6C",#REF!),"")</f>
        <v>#REF!</v>
      </c>
      <c r="M11" s="97" t="e">
        <f>IF(AND(#REF!="Muy Alta",#REF!="Leve"),CONCATENATE("R6C",#REF!),"")</f>
        <v>#REF!</v>
      </c>
      <c r="N11" s="97" t="e">
        <f>IF(AND(#REF!="Muy Alta",#REF!="Leve"),CONCATENATE("R6C",#REF!),"")</f>
        <v>#REF!</v>
      </c>
      <c r="O11" s="98" t="e">
        <f>IF(AND(#REF!="Muy Alta",#REF!="Leve"),CONCATENATE("R6C",#REF!),"")</f>
        <v>#REF!</v>
      </c>
      <c r="P11" s="96" t="e">
        <f>IF(AND(#REF!="Muy Alta",#REF!="Menor"),CONCATENATE("R6C",#REF!),"")</f>
        <v>#REF!</v>
      </c>
      <c r="Q11" s="97" t="e">
        <f>IF(AND(#REF!="Muy Alta",#REF!="Menor"),CONCATENATE("R6C",#REF!),"")</f>
        <v>#REF!</v>
      </c>
      <c r="R11" s="97" t="e">
        <f>IF(AND(#REF!="Muy Alta",#REF!="Menor"),CONCATENATE("R6C",#REF!),"")</f>
        <v>#REF!</v>
      </c>
      <c r="S11" s="97" t="e">
        <f>IF(AND(#REF!="Muy Alta",#REF!="Menor"),CONCATENATE("R6C",#REF!),"")</f>
        <v>#REF!</v>
      </c>
      <c r="T11" s="97" t="e">
        <f>IF(AND(#REF!="Muy Alta",#REF!="Menor"),CONCATENATE("R6C",#REF!),"")</f>
        <v>#REF!</v>
      </c>
      <c r="U11" s="98" t="e">
        <f>IF(AND(#REF!="Muy Alta",#REF!="Menor"),CONCATENATE("R6C",#REF!),"")</f>
        <v>#REF!</v>
      </c>
      <c r="V11" s="96" t="e">
        <f>IF(AND(#REF!="Muy Alta",#REF!="Moderado"),CONCATENATE("R6C",#REF!),"")</f>
        <v>#REF!</v>
      </c>
      <c r="W11" s="97" t="e">
        <f>IF(AND(#REF!="Muy Alta",#REF!="Moderado"),CONCATENATE("R6C",#REF!),"")</f>
        <v>#REF!</v>
      </c>
      <c r="X11" s="97" t="e">
        <f>IF(AND(#REF!="Muy Alta",#REF!="Moderado"),CONCATENATE("R6C",#REF!),"")</f>
        <v>#REF!</v>
      </c>
      <c r="Y11" s="97" t="e">
        <f>IF(AND(#REF!="Muy Alta",#REF!="Moderado"),CONCATENATE("R6C",#REF!),"")</f>
        <v>#REF!</v>
      </c>
      <c r="Z11" s="97" t="e">
        <f>IF(AND(#REF!="Muy Alta",#REF!="Moderado"),CONCATENATE("R6C",#REF!),"")</f>
        <v>#REF!</v>
      </c>
      <c r="AA11" s="98" t="e">
        <f>IF(AND(#REF!="Muy Alta",#REF!="Moderado"),CONCATENATE("R6C",#REF!),"")</f>
        <v>#REF!</v>
      </c>
      <c r="AB11" s="96" t="e">
        <f>IF(AND(#REF!="Muy Alta",#REF!="Mayor"),CONCATENATE("R6C",#REF!),"")</f>
        <v>#REF!</v>
      </c>
      <c r="AC11" s="97" t="e">
        <f>IF(AND(#REF!="Muy Alta",#REF!="Mayor"),CONCATENATE("R6C",#REF!),"")</f>
        <v>#REF!</v>
      </c>
      <c r="AD11" s="97" t="e">
        <f>IF(AND(#REF!="Muy Alta",#REF!="Mayor"),CONCATENATE("R6C",#REF!),"")</f>
        <v>#REF!</v>
      </c>
      <c r="AE11" s="97" t="e">
        <f>IF(AND(#REF!="Muy Alta",#REF!="Mayor"),CONCATENATE("R6C",#REF!),"")</f>
        <v>#REF!</v>
      </c>
      <c r="AF11" s="97" t="e">
        <f>IF(AND(#REF!="Muy Alta",#REF!="Mayor"),CONCATENATE("R6C",#REF!),"")</f>
        <v>#REF!</v>
      </c>
      <c r="AG11" s="98" t="e">
        <f>IF(AND(#REF!="Muy Alta",#REF!="Mayor"),CONCATENATE("R6C",#REF!),"")</f>
        <v>#REF!</v>
      </c>
      <c r="AH11" s="99" t="e">
        <f>IF(AND(#REF!="Muy Alta",#REF!="Catastrófico"),CONCATENATE("R6C",#REF!),"")</f>
        <v>#REF!</v>
      </c>
      <c r="AI11" s="100" t="e">
        <f>IF(AND(#REF!="Muy Alta",#REF!="Catastrófico"),CONCATENATE("R6C",#REF!),"")</f>
        <v>#REF!</v>
      </c>
      <c r="AJ11" s="100" t="e">
        <f>IF(AND(#REF!="Muy Alta",#REF!="Catastrófico"),CONCATENATE("R6C",#REF!),"")</f>
        <v>#REF!</v>
      </c>
      <c r="AK11" s="100" t="e">
        <f>IF(AND(#REF!="Muy Alta",#REF!="Catastrófico"),CONCATENATE("R6C",#REF!),"")</f>
        <v>#REF!</v>
      </c>
      <c r="AL11" s="100" t="e">
        <f>IF(AND(#REF!="Muy Alta",#REF!="Catastrófico"),CONCATENATE("R6C",#REF!),"")</f>
        <v>#REF!</v>
      </c>
      <c r="AM11" s="101" t="e">
        <f>IF(AND(#REF!="Muy Alta",#REF!="Catastrófico"),CONCATENATE("R6C",#REF!),"")</f>
        <v>#REF!</v>
      </c>
      <c r="AN11" s="76"/>
      <c r="AO11" s="246"/>
      <c r="AP11" s="221"/>
      <c r="AQ11" s="221"/>
      <c r="AR11" s="221"/>
      <c r="AS11" s="221"/>
      <c r="AT11" s="247"/>
      <c r="AU11" s="76"/>
      <c r="AV11" s="76"/>
      <c r="AW11" s="76"/>
      <c r="AX11" s="76"/>
      <c r="AY11" s="76"/>
      <c r="AZ11" s="76"/>
      <c r="BA11" s="76"/>
      <c r="BB11" s="76"/>
      <c r="BC11" s="76"/>
      <c r="BD11" s="76"/>
      <c r="BE11" s="76"/>
      <c r="BF11" s="76"/>
      <c r="BG11" s="76"/>
    </row>
    <row r="12" spans="1:59" ht="22.5" customHeight="1" x14ac:dyDescent="0.35">
      <c r="A12" s="76"/>
      <c r="B12" s="199"/>
      <c r="C12" s="221"/>
      <c r="D12" s="200"/>
      <c r="E12" s="230"/>
      <c r="F12" s="221"/>
      <c r="G12" s="221"/>
      <c r="H12" s="221"/>
      <c r="I12" s="200"/>
      <c r="J12" s="96" t="e">
        <f>IF(AND(#REF!="Muy Alta",#REF!="Leve"),CONCATENATE("R7C",#REF!),"")</f>
        <v>#REF!</v>
      </c>
      <c r="K12" s="97" t="e">
        <f>IF(AND(#REF!="Muy Alta",#REF!="Leve"),CONCATENATE("R7C",#REF!),"")</f>
        <v>#REF!</v>
      </c>
      <c r="L12" s="97" t="e">
        <f>IF(AND(#REF!="Muy Alta",#REF!="Leve"),CONCATENATE("R7C",#REF!),"")</f>
        <v>#REF!</v>
      </c>
      <c r="M12" s="97" t="e">
        <f>IF(AND(#REF!="Muy Alta",#REF!="Leve"),CONCATENATE("R7C",#REF!),"")</f>
        <v>#REF!</v>
      </c>
      <c r="N12" s="97" t="e">
        <f>IF(AND(#REF!="Muy Alta",#REF!="Leve"),CONCATENATE("R7C",#REF!),"")</f>
        <v>#REF!</v>
      </c>
      <c r="O12" s="98" t="e">
        <f>IF(AND(#REF!="Muy Alta",#REF!="Leve"),CONCATENATE("R7C",#REF!),"")</f>
        <v>#REF!</v>
      </c>
      <c r="P12" s="96" t="e">
        <f>IF(AND(#REF!="Muy Alta",#REF!="Menor"),CONCATENATE("R7C",#REF!),"")</f>
        <v>#REF!</v>
      </c>
      <c r="Q12" s="97" t="e">
        <f>IF(AND(#REF!="Muy Alta",#REF!="Menor"),CONCATENATE("R7C",#REF!),"")</f>
        <v>#REF!</v>
      </c>
      <c r="R12" s="97" t="e">
        <f>IF(AND(#REF!="Muy Alta",#REF!="Menor"),CONCATENATE("R7C",#REF!),"")</f>
        <v>#REF!</v>
      </c>
      <c r="S12" s="97" t="e">
        <f>IF(AND(#REF!="Muy Alta",#REF!="Menor"),CONCATENATE("R7C",#REF!),"")</f>
        <v>#REF!</v>
      </c>
      <c r="T12" s="97" t="e">
        <f>IF(AND(#REF!="Muy Alta",#REF!="Menor"),CONCATENATE("R7C",#REF!),"")</f>
        <v>#REF!</v>
      </c>
      <c r="U12" s="98" t="e">
        <f>IF(AND(#REF!="Muy Alta",#REF!="Menor"),CONCATENATE("R7C",#REF!),"")</f>
        <v>#REF!</v>
      </c>
      <c r="V12" s="96" t="e">
        <f>IF(AND(#REF!="Muy Alta",#REF!="Moderado"),CONCATENATE("R7C",#REF!),"")</f>
        <v>#REF!</v>
      </c>
      <c r="W12" s="97" t="e">
        <f>IF(AND(#REF!="Muy Alta",#REF!="Moderado"),CONCATENATE("R7C",#REF!),"")</f>
        <v>#REF!</v>
      </c>
      <c r="X12" s="97" t="e">
        <f>IF(AND(#REF!="Muy Alta",#REF!="Moderado"),CONCATENATE("R7C",#REF!),"")</f>
        <v>#REF!</v>
      </c>
      <c r="Y12" s="97" t="e">
        <f>IF(AND(#REF!="Muy Alta",#REF!="Moderado"),CONCATENATE("R7C",#REF!),"")</f>
        <v>#REF!</v>
      </c>
      <c r="Z12" s="97" t="e">
        <f>IF(AND(#REF!="Muy Alta",#REF!="Moderado"),CONCATENATE("R7C",#REF!),"")</f>
        <v>#REF!</v>
      </c>
      <c r="AA12" s="98" t="e">
        <f>IF(AND(#REF!="Muy Alta",#REF!="Moderado"),CONCATENATE("R7C",#REF!),"")</f>
        <v>#REF!</v>
      </c>
      <c r="AB12" s="96" t="e">
        <f>IF(AND(#REF!="Muy Alta",#REF!="Mayor"),CONCATENATE("R7C",#REF!),"")</f>
        <v>#REF!</v>
      </c>
      <c r="AC12" s="97" t="e">
        <f>IF(AND(#REF!="Muy Alta",#REF!="Mayor"),CONCATENATE("R7C",#REF!),"")</f>
        <v>#REF!</v>
      </c>
      <c r="AD12" s="97" t="e">
        <f>IF(AND(#REF!="Muy Alta",#REF!="Mayor"),CONCATENATE("R7C",#REF!),"")</f>
        <v>#REF!</v>
      </c>
      <c r="AE12" s="97" t="e">
        <f>IF(AND(#REF!="Muy Alta",#REF!="Mayor"),CONCATENATE("R7C",#REF!),"")</f>
        <v>#REF!</v>
      </c>
      <c r="AF12" s="97" t="e">
        <f>IF(AND(#REF!="Muy Alta",#REF!="Mayor"),CONCATENATE("R7C",#REF!),"")</f>
        <v>#REF!</v>
      </c>
      <c r="AG12" s="98" t="e">
        <f>IF(AND(#REF!="Muy Alta",#REF!="Mayor"),CONCATENATE("R7C",#REF!),"")</f>
        <v>#REF!</v>
      </c>
      <c r="AH12" s="99" t="e">
        <f>IF(AND(#REF!="Muy Alta",#REF!="Catastrófico"),CONCATENATE("R7C",#REF!),"")</f>
        <v>#REF!</v>
      </c>
      <c r="AI12" s="100" t="e">
        <f>IF(AND(#REF!="Muy Alta",#REF!="Catastrófico"),CONCATENATE("R7C",#REF!),"")</f>
        <v>#REF!</v>
      </c>
      <c r="AJ12" s="100" t="e">
        <f>IF(AND(#REF!="Muy Alta",#REF!="Catastrófico"),CONCATENATE("R7C",#REF!),"")</f>
        <v>#REF!</v>
      </c>
      <c r="AK12" s="100" t="e">
        <f>IF(AND(#REF!="Muy Alta",#REF!="Catastrófico"),CONCATENATE("R7C",#REF!),"")</f>
        <v>#REF!</v>
      </c>
      <c r="AL12" s="100" t="e">
        <f>IF(AND(#REF!="Muy Alta",#REF!="Catastrófico"),CONCATENATE("R7C",#REF!),"")</f>
        <v>#REF!</v>
      </c>
      <c r="AM12" s="101" t="e">
        <f>IF(AND(#REF!="Muy Alta",#REF!="Catastrófico"),CONCATENATE("R7C",#REF!),"")</f>
        <v>#REF!</v>
      </c>
      <c r="AN12" s="76"/>
      <c r="AO12" s="246"/>
      <c r="AP12" s="221"/>
      <c r="AQ12" s="221"/>
      <c r="AR12" s="221"/>
      <c r="AS12" s="221"/>
      <c r="AT12" s="247"/>
      <c r="AU12" s="76"/>
      <c r="AV12" s="76"/>
      <c r="AW12" s="240" t="s">
        <v>413</v>
      </c>
      <c r="AX12" s="240"/>
      <c r="AY12" s="240"/>
      <c r="AZ12" s="76"/>
      <c r="BA12" s="76"/>
      <c r="BB12" s="76"/>
      <c r="BC12" s="76"/>
      <c r="BD12" s="76"/>
      <c r="BE12" s="76"/>
      <c r="BF12" s="76"/>
      <c r="BG12" s="76"/>
    </row>
    <row r="13" spans="1:59" ht="22.5" customHeight="1" x14ac:dyDescent="0.35">
      <c r="A13" s="76"/>
      <c r="B13" s="199"/>
      <c r="C13" s="221"/>
      <c r="D13" s="200"/>
      <c r="E13" s="230"/>
      <c r="F13" s="221"/>
      <c r="G13" s="221"/>
      <c r="H13" s="221"/>
      <c r="I13" s="200"/>
      <c r="J13" s="96" t="e">
        <f>IF(AND(#REF!="Muy Alta",#REF!="Leve"),CONCATENATE("R8C",#REF!),"")</f>
        <v>#REF!</v>
      </c>
      <c r="K13" s="97" t="e">
        <f>IF(AND(#REF!="Muy Alta",#REF!="Leve"),CONCATENATE("R8C",#REF!),"")</f>
        <v>#REF!</v>
      </c>
      <c r="L13" s="97" t="e">
        <f>IF(AND(#REF!="Muy Alta",#REF!="Leve"),CONCATENATE("R8C",#REF!),"")</f>
        <v>#REF!</v>
      </c>
      <c r="M13" s="97" t="e">
        <f>IF(AND(#REF!="Muy Alta",#REF!="Leve"),CONCATENATE("R8C",#REF!),"")</f>
        <v>#REF!</v>
      </c>
      <c r="N13" s="97" t="e">
        <f>IF(AND(#REF!="Muy Alta",#REF!="Leve"),CONCATENATE("R8C",#REF!),"")</f>
        <v>#REF!</v>
      </c>
      <c r="O13" s="98" t="e">
        <f>IF(AND(#REF!="Muy Alta",#REF!="Leve"),CONCATENATE("R8C",#REF!),"")</f>
        <v>#REF!</v>
      </c>
      <c r="P13" s="96" t="e">
        <f>IF(AND(#REF!="Muy Alta",#REF!="Menor"),CONCATENATE("R8C",#REF!),"")</f>
        <v>#REF!</v>
      </c>
      <c r="Q13" s="97" t="e">
        <f>IF(AND(#REF!="Muy Alta",#REF!="Menor"),CONCATENATE("R8C",#REF!),"")</f>
        <v>#REF!</v>
      </c>
      <c r="R13" s="97" t="e">
        <f>IF(AND(#REF!="Muy Alta",#REF!="Menor"),CONCATENATE("R8C",#REF!),"")</f>
        <v>#REF!</v>
      </c>
      <c r="S13" s="97" t="e">
        <f>IF(AND(#REF!="Muy Alta",#REF!="Menor"),CONCATENATE("R8C",#REF!),"")</f>
        <v>#REF!</v>
      </c>
      <c r="T13" s="97" t="e">
        <f>IF(AND(#REF!="Muy Alta",#REF!="Menor"),CONCATENATE("R8C",#REF!),"")</f>
        <v>#REF!</v>
      </c>
      <c r="U13" s="98" t="e">
        <f>IF(AND(#REF!="Muy Alta",#REF!="Menor"),CONCATENATE("R8C",#REF!),"")</f>
        <v>#REF!</v>
      </c>
      <c r="V13" s="96" t="e">
        <f>IF(AND(#REF!="Muy Alta",#REF!="Moderado"),CONCATENATE("R8C",#REF!),"")</f>
        <v>#REF!</v>
      </c>
      <c r="W13" s="97" t="e">
        <f>IF(AND(#REF!="Muy Alta",#REF!="Moderado"),CONCATENATE("R8C",#REF!),"")</f>
        <v>#REF!</v>
      </c>
      <c r="X13" s="97" t="e">
        <f>IF(AND(#REF!="Muy Alta",#REF!="Moderado"),CONCATENATE("R8C",#REF!),"")</f>
        <v>#REF!</v>
      </c>
      <c r="Y13" s="97" t="e">
        <f>IF(AND(#REF!="Muy Alta",#REF!="Moderado"),CONCATENATE("R8C",#REF!),"")</f>
        <v>#REF!</v>
      </c>
      <c r="Z13" s="97" t="e">
        <f>IF(AND(#REF!="Muy Alta",#REF!="Moderado"),CONCATENATE("R8C",#REF!),"")</f>
        <v>#REF!</v>
      </c>
      <c r="AA13" s="98" t="e">
        <f>IF(AND(#REF!="Muy Alta",#REF!="Moderado"),CONCATENATE("R8C",#REF!),"")</f>
        <v>#REF!</v>
      </c>
      <c r="AB13" s="96" t="e">
        <f>IF(AND(#REF!="Muy Alta",#REF!="Mayor"),CONCATENATE("R8C",#REF!),"")</f>
        <v>#REF!</v>
      </c>
      <c r="AC13" s="97" t="e">
        <f>IF(AND(#REF!="Muy Alta",#REF!="Mayor"),CONCATENATE("R8C",#REF!),"")</f>
        <v>#REF!</v>
      </c>
      <c r="AD13" s="97" t="e">
        <f>IF(AND(#REF!="Muy Alta",#REF!="Mayor"),CONCATENATE("R8C",#REF!),"")</f>
        <v>#REF!</v>
      </c>
      <c r="AE13" s="97" t="e">
        <f>IF(AND(#REF!="Muy Alta",#REF!="Mayor"),CONCATENATE("R8C",#REF!),"")</f>
        <v>#REF!</v>
      </c>
      <c r="AF13" s="97" t="e">
        <f>IF(AND(#REF!="Muy Alta",#REF!="Mayor"),CONCATENATE("R8C",#REF!),"")</f>
        <v>#REF!</v>
      </c>
      <c r="AG13" s="98" t="e">
        <f>IF(AND(#REF!="Muy Alta",#REF!="Mayor"),CONCATENATE("R8C",#REF!),"")</f>
        <v>#REF!</v>
      </c>
      <c r="AH13" s="99" t="e">
        <f>IF(AND(#REF!="Muy Alta",#REF!="Catastrófico"),CONCATENATE("R8C",#REF!),"")</f>
        <v>#REF!</v>
      </c>
      <c r="AI13" s="100" t="e">
        <f>IF(AND(#REF!="Muy Alta",#REF!="Catastrófico"),CONCATENATE("R8C",#REF!),"")</f>
        <v>#REF!</v>
      </c>
      <c r="AJ13" s="100" t="e">
        <f>IF(AND(#REF!="Muy Alta",#REF!="Catastrófico"),CONCATENATE("R8C",#REF!),"")</f>
        <v>#REF!</v>
      </c>
      <c r="AK13" s="100" t="e">
        <f>IF(AND(#REF!="Muy Alta",#REF!="Catastrófico"),CONCATENATE("R8C",#REF!),"")</f>
        <v>#REF!</v>
      </c>
      <c r="AL13" s="100" t="e">
        <f>IF(AND(#REF!="Muy Alta",#REF!="Catastrófico"),CONCATENATE("R8C",#REF!),"")</f>
        <v>#REF!</v>
      </c>
      <c r="AM13" s="101" t="e">
        <f>IF(AND(#REF!="Muy Alta",#REF!="Catastrófico"),CONCATENATE("R8C",#REF!),"")</f>
        <v>#REF!</v>
      </c>
      <c r="AN13" s="76"/>
      <c r="AO13" s="246"/>
      <c r="AP13" s="221"/>
      <c r="AQ13" s="221"/>
      <c r="AR13" s="221"/>
      <c r="AS13" s="221"/>
      <c r="AT13" s="247"/>
      <c r="AU13" s="76"/>
      <c r="AV13" s="76"/>
      <c r="AW13" s="240"/>
      <c r="AX13" s="240"/>
      <c r="AY13" s="240"/>
      <c r="AZ13" s="76"/>
      <c r="BA13" s="76"/>
      <c r="BB13" s="76"/>
      <c r="BC13" s="76"/>
      <c r="BD13" s="76"/>
      <c r="BE13" s="76"/>
      <c r="BF13" s="76"/>
      <c r="BG13" s="76"/>
    </row>
    <row r="14" spans="1:59" ht="22.5" customHeight="1" x14ac:dyDescent="0.35">
      <c r="A14" s="76"/>
      <c r="B14" s="199"/>
      <c r="C14" s="221"/>
      <c r="D14" s="200"/>
      <c r="E14" s="230"/>
      <c r="F14" s="221"/>
      <c r="G14" s="221"/>
      <c r="H14" s="221"/>
      <c r="I14" s="200"/>
      <c r="J14" s="96" t="e">
        <f>IF(AND(#REF!="Muy Alta",#REF!="Leve"),CONCATENATE("R9C",#REF!),"")</f>
        <v>#REF!</v>
      </c>
      <c r="K14" s="97" t="e">
        <f>IF(AND(#REF!="Muy Alta",#REF!="Leve"),CONCATENATE("R9C",#REF!),"")</f>
        <v>#REF!</v>
      </c>
      <c r="L14" s="97" t="e">
        <f>IF(AND(#REF!="Muy Alta",#REF!="Leve"),CONCATENATE("R9C",#REF!),"")</f>
        <v>#REF!</v>
      </c>
      <c r="M14" s="97" t="e">
        <f>IF(AND(#REF!="Muy Alta",#REF!="Leve"),CONCATENATE("R9C",#REF!),"")</f>
        <v>#REF!</v>
      </c>
      <c r="N14" s="97" t="e">
        <f>IF(AND(#REF!="Muy Alta",#REF!="Leve"),CONCATENATE("R9C",#REF!),"")</f>
        <v>#REF!</v>
      </c>
      <c r="O14" s="98" t="e">
        <f>IF(AND(#REF!="Muy Alta",#REF!="Leve"),CONCATENATE("R9C",#REF!),"")</f>
        <v>#REF!</v>
      </c>
      <c r="P14" s="96" t="e">
        <f>IF(AND(#REF!="Muy Alta",#REF!="Menor"),CONCATENATE("R9C",#REF!),"")</f>
        <v>#REF!</v>
      </c>
      <c r="Q14" s="97" t="e">
        <f>IF(AND(#REF!="Muy Alta",#REF!="Menor"),CONCATENATE("R9C",#REF!),"")</f>
        <v>#REF!</v>
      </c>
      <c r="R14" s="97" t="e">
        <f>IF(AND(#REF!="Muy Alta",#REF!="Menor"),CONCATENATE("R9C",#REF!),"")</f>
        <v>#REF!</v>
      </c>
      <c r="S14" s="97" t="e">
        <f>IF(AND(#REF!="Muy Alta",#REF!="Menor"),CONCATENATE("R9C",#REF!),"")</f>
        <v>#REF!</v>
      </c>
      <c r="T14" s="97" t="e">
        <f>IF(AND(#REF!="Muy Alta",#REF!="Menor"),CONCATENATE("R9C",#REF!),"")</f>
        <v>#REF!</v>
      </c>
      <c r="U14" s="98" t="e">
        <f>IF(AND(#REF!="Muy Alta",#REF!="Menor"),CONCATENATE("R9C",#REF!),"")</f>
        <v>#REF!</v>
      </c>
      <c r="V14" s="96" t="e">
        <f>IF(AND(#REF!="Muy Alta",#REF!="Moderado"),CONCATENATE("R9C",#REF!),"")</f>
        <v>#REF!</v>
      </c>
      <c r="W14" s="97" t="e">
        <f>IF(AND(#REF!="Muy Alta",#REF!="Moderado"),CONCATENATE("R9C",#REF!),"")</f>
        <v>#REF!</v>
      </c>
      <c r="X14" s="97" t="e">
        <f>IF(AND(#REF!="Muy Alta",#REF!="Moderado"),CONCATENATE("R9C",#REF!),"")</f>
        <v>#REF!</v>
      </c>
      <c r="Y14" s="97" t="e">
        <f>IF(AND(#REF!="Muy Alta",#REF!="Moderado"),CONCATENATE("R9C",#REF!),"")</f>
        <v>#REF!</v>
      </c>
      <c r="Z14" s="97" t="e">
        <f>IF(AND(#REF!="Muy Alta",#REF!="Moderado"),CONCATENATE("R9C",#REF!),"")</f>
        <v>#REF!</v>
      </c>
      <c r="AA14" s="98" t="e">
        <f>IF(AND(#REF!="Muy Alta",#REF!="Moderado"),CONCATENATE("R9C",#REF!),"")</f>
        <v>#REF!</v>
      </c>
      <c r="AB14" s="96" t="e">
        <f>IF(AND(#REF!="Muy Alta",#REF!="Mayor"),CONCATENATE("R9C",#REF!),"")</f>
        <v>#REF!</v>
      </c>
      <c r="AC14" s="97" t="e">
        <f>IF(AND(#REF!="Muy Alta",#REF!="Mayor"),CONCATENATE("R9C",#REF!),"")</f>
        <v>#REF!</v>
      </c>
      <c r="AD14" s="97" t="e">
        <f>IF(AND(#REF!="Muy Alta",#REF!="Mayor"),CONCATENATE("R9C",#REF!),"")</f>
        <v>#REF!</v>
      </c>
      <c r="AE14" s="97" t="e">
        <f>IF(AND(#REF!="Muy Alta",#REF!="Mayor"),CONCATENATE("R9C",#REF!),"")</f>
        <v>#REF!</v>
      </c>
      <c r="AF14" s="97" t="e">
        <f>IF(AND(#REF!="Muy Alta",#REF!="Mayor"),CONCATENATE("R9C",#REF!),"")</f>
        <v>#REF!</v>
      </c>
      <c r="AG14" s="98" t="e">
        <f>IF(AND(#REF!="Muy Alta",#REF!="Mayor"),CONCATENATE("R9C",#REF!),"")</f>
        <v>#REF!</v>
      </c>
      <c r="AH14" s="99" t="e">
        <f>IF(AND(#REF!="Muy Alta",#REF!="Catastrófico"),CONCATENATE("R9C",#REF!),"")</f>
        <v>#REF!</v>
      </c>
      <c r="AI14" s="100" t="e">
        <f>IF(AND(#REF!="Muy Alta",#REF!="Catastrófico"),CONCATENATE("R9C",#REF!),"")</f>
        <v>#REF!</v>
      </c>
      <c r="AJ14" s="100" t="e">
        <f>IF(AND(#REF!="Muy Alta",#REF!="Catastrófico"),CONCATENATE("R9C",#REF!),"")</f>
        <v>#REF!</v>
      </c>
      <c r="AK14" s="100" t="e">
        <f>IF(AND(#REF!="Muy Alta",#REF!="Catastrófico"),CONCATENATE("R9C",#REF!),"")</f>
        <v>#REF!</v>
      </c>
      <c r="AL14" s="100" t="e">
        <f>IF(AND(#REF!="Muy Alta",#REF!="Catastrófico"),CONCATENATE("R9C",#REF!),"")</f>
        <v>#REF!</v>
      </c>
      <c r="AM14" s="101" t="e">
        <f>IF(AND(#REF!="Muy Alta",#REF!="Catastrófico"),CONCATENATE("R9C",#REF!),"")</f>
        <v>#REF!</v>
      </c>
      <c r="AN14" s="76"/>
      <c r="AO14" s="246"/>
      <c r="AP14" s="221"/>
      <c r="AQ14" s="221"/>
      <c r="AR14" s="221"/>
      <c r="AS14" s="221"/>
      <c r="AT14" s="247"/>
      <c r="AU14" s="76"/>
      <c r="AV14" s="76"/>
      <c r="AW14" s="102"/>
      <c r="AX14" s="102"/>
      <c r="AY14" s="102"/>
      <c r="AZ14" s="76"/>
      <c r="BA14" s="76"/>
      <c r="BB14" s="76"/>
      <c r="BC14" s="76"/>
      <c r="BD14" s="76"/>
      <c r="BE14" s="76"/>
      <c r="BF14" s="76"/>
      <c r="BG14" s="76"/>
    </row>
    <row r="15" spans="1:59" ht="22.5" customHeight="1" thickBot="1" x14ac:dyDescent="0.4">
      <c r="A15" s="76"/>
      <c r="B15" s="199"/>
      <c r="C15" s="221"/>
      <c r="D15" s="200"/>
      <c r="E15" s="234"/>
      <c r="F15" s="235"/>
      <c r="G15" s="235"/>
      <c r="H15" s="235"/>
      <c r="I15" s="236"/>
      <c r="J15" s="103" t="e">
        <f>IF(AND(#REF!="Muy Alta",#REF!="Leve"),CONCATENATE("R10C",#REF!),"")</f>
        <v>#REF!</v>
      </c>
      <c r="K15" s="104" t="e">
        <f>IF(AND(#REF!="Muy Alta",#REF!="Leve"),CONCATENATE("R10C",#REF!),"")</f>
        <v>#REF!</v>
      </c>
      <c r="L15" s="104" t="e">
        <f>IF(AND(#REF!="Muy Alta",#REF!="Leve"),CONCATENATE("R10C",#REF!),"")</f>
        <v>#REF!</v>
      </c>
      <c r="M15" s="104" t="e">
        <f>IF(AND(#REF!="Muy Alta",#REF!="Leve"),CONCATENATE("R10C",#REF!),"")</f>
        <v>#REF!</v>
      </c>
      <c r="N15" s="104" t="e">
        <f>IF(AND(#REF!="Muy Alta",#REF!="Leve"),CONCATENATE("R10C",#REF!),"")</f>
        <v>#REF!</v>
      </c>
      <c r="O15" s="105" t="e">
        <f>IF(AND(#REF!="Muy Alta",#REF!="Leve"),CONCATENATE("R10C",#REF!),"")</f>
        <v>#REF!</v>
      </c>
      <c r="P15" s="96" t="e">
        <f>IF(AND(#REF!="Muy Alta",#REF!="Menor"),CONCATENATE("R10C",#REF!),"")</f>
        <v>#REF!</v>
      </c>
      <c r="Q15" s="97" t="e">
        <f>IF(AND(#REF!="Muy Alta",#REF!="Menor"),CONCATENATE("R10C",#REF!),"")</f>
        <v>#REF!</v>
      </c>
      <c r="R15" s="97" t="e">
        <f>IF(AND(#REF!="Muy Alta",#REF!="Menor"),CONCATENATE("R10C",#REF!),"")</f>
        <v>#REF!</v>
      </c>
      <c r="S15" s="97" t="e">
        <f>IF(AND(#REF!="Muy Alta",#REF!="Menor"),CONCATENATE("R10C",#REF!),"")</f>
        <v>#REF!</v>
      </c>
      <c r="T15" s="97" t="e">
        <f>IF(AND(#REF!="Muy Alta",#REF!="Menor"),CONCATENATE("R10C",#REF!),"")</f>
        <v>#REF!</v>
      </c>
      <c r="U15" s="98" t="e">
        <f>IF(AND(#REF!="Muy Alta",#REF!="Menor"),CONCATENATE("R10C",#REF!),"")</f>
        <v>#REF!</v>
      </c>
      <c r="V15" s="103" t="e">
        <f>IF(AND(#REF!="Muy Alta",#REF!="Moderado"),CONCATENATE("R10C",#REF!),"")</f>
        <v>#REF!</v>
      </c>
      <c r="W15" s="104" t="e">
        <f>IF(AND(#REF!="Muy Alta",#REF!="Moderado"),CONCATENATE("R10C",#REF!),"")</f>
        <v>#REF!</v>
      </c>
      <c r="X15" s="104" t="e">
        <f>IF(AND(#REF!="Muy Alta",#REF!="Moderado"),CONCATENATE("R10C",#REF!),"")</f>
        <v>#REF!</v>
      </c>
      <c r="Y15" s="104" t="e">
        <f>IF(AND(#REF!="Muy Alta",#REF!="Moderado"),CONCATENATE("R10C",#REF!),"")</f>
        <v>#REF!</v>
      </c>
      <c r="Z15" s="104" t="e">
        <f>IF(AND(#REF!="Muy Alta",#REF!="Moderado"),CONCATENATE("R10C",#REF!),"")</f>
        <v>#REF!</v>
      </c>
      <c r="AA15" s="105" t="e">
        <f>IF(AND(#REF!="Muy Alta",#REF!="Moderado"),CONCATENATE("R10C",#REF!),"")</f>
        <v>#REF!</v>
      </c>
      <c r="AB15" s="96" t="e">
        <f>IF(AND(#REF!="Muy Alta",#REF!="Mayor"),CONCATENATE("R10C",#REF!),"")</f>
        <v>#REF!</v>
      </c>
      <c r="AC15" s="97" t="e">
        <f>IF(AND(#REF!="Muy Alta",#REF!="Mayor"),CONCATENATE("R10C",#REF!),"")</f>
        <v>#REF!</v>
      </c>
      <c r="AD15" s="97" t="e">
        <f>IF(AND(#REF!="Muy Alta",#REF!="Mayor"),CONCATENATE("R10C",#REF!),"")</f>
        <v>#REF!</v>
      </c>
      <c r="AE15" s="97" t="e">
        <f>IF(AND(#REF!="Muy Alta",#REF!="Mayor"),CONCATENATE("R10C",#REF!),"")</f>
        <v>#REF!</v>
      </c>
      <c r="AF15" s="97" t="e">
        <f>IF(AND(#REF!="Muy Alta",#REF!="Mayor"),CONCATENATE("R10C",#REF!),"")</f>
        <v>#REF!</v>
      </c>
      <c r="AG15" s="98" t="e">
        <f>IF(AND(#REF!="Muy Alta",#REF!="Mayor"),CONCATENATE("R10C",#REF!),"")</f>
        <v>#REF!</v>
      </c>
      <c r="AH15" s="106" t="e">
        <f>IF(AND(#REF!="Muy Alta",#REF!="Catastrófico"),CONCATENATE("R10C",#REF!),"")</f>
        <v>#REF!</v>
      </c>
      <c r="AI15" s="107" t="e">
        <f>IF(AND(#REF!="Muy Alta",#REF!="Catastrófico"),CONCATENATE("R10C",#REF!),"")</f>
        <v>#REF!</v>
      </c>
      <c r="AJ15" s="107" t="e">
        <f>IF(AND(#REF!="Muy Alta",#REF!="Catastrófico"),CONCATENATE("R10C",#REF!),"")</f>
        <v>#REF!</v>
      </c>
      <c r="AK15" s="107" t="e">
        <f>IF(AND(#REF!="Muy Alta",#REF!="Catastrófico"),CONCATENATE("R10C",#REF!),"")</f>
        <v>#REF!</v>
      </c>
      <c r="AL15" s="107" t="e">
        <f>IF(AND(#REF!="Muy Alta",#REF!="Catastrófico"),CONCATENATE("R10C",#REF!),"")</f>
        <v>#REF!</v>
      </c>
      <c r="AM15" s="108" t="e">
        <f>IF(AND(#REF!="Muy Alta",#REF!="Catastrófico"),CONCATENATE("R10C",#REF!),"")</f>
        <v>#REF!</v>
      </c>
      <c r="AN15" s="76"/>
      <c r="AO15" s="248"/>
      <c r="AP15" s="249"/>
      <c r="AQ15" s="249"/>
      <c r="AR15" s="249"/>
      <c r="AS15" s="249"/>
      <c r="AT15" s="250"/>
      <c r="AU15" s="76"/>
      <c r="AV15" s="76"/>
      <c r="AW15" s="242" t="s">
        <v>414</v>
      </c>
      <c r="AX15" s="242"/>
      <c r="AY15" s="72" t="s">
        <v>415</v>
      </c>
      <c r="AZ15" s="76"/>
      <c r="BA15" s="76"/>
      <c r="BB15" s="76"/>
      <c r="BC15" s="76"/>
      <c r="BD15" s="76"/>
      <c r="BE15" s="76"/>
      <c r="BF15" s="76"/>
      <c r="BG15" s="76"/>
    </row>
    <row r="16" spans="1:59" ht="22.5" customHeight="1" x14ac:dyDescent="0.35">
      <c r="A16" s="76"/>
      <c r="B16" s="199"/>
      <c r="C16" s="221"/>
      <c r="D16" s="200"/>
      <c r="E16" s="231" t="s">
        <v>416</v>
      </c>
      <c r="F16" s="232"/>
      <c r="G16" s="232"/>
      <c r="H16" s="232"/>
      <c r="I16" s="232"/>
      <c r="J16" s="24" t="e">
        <f>IF(AND(#REF!="Alta",#REF!="Leve"),CONCATENATE("R1C",#REF!),"")</f>
        <v>#REF!</v>
      </c>
      <c r="K16" s="25" t="e">
        <f>IF(AND(#REF!="Alta",#REF!="Leve"),CONCATENATE("R1C",#REF!),"")</f>
        <v>#REF!</v>
      </c>
      <c r="L16" s="25" t="e">
        <f>IF(AND(#REF!="Alta",#REF!="Leve"),CONCATENATE("R1C",#REF!),"")</f>
        <v>#REF!</v>
      </c>
      <c r="M16" s="25" t="e">
        <f>IF(AND(#REF!="Alta",#REF!="Leve"),CONCATENATE("R1C",#REF!),"")</f>
        <v>#REF!</v>
      </c>
      <c r="N16" s="25" t="e">
        <f>IF(AND(#REF!="Alta",#REF!="Leve"),CONCATENATE("R1C",#REF!),"")</f>
        <v>#REF!</v>
      </c>
      <c r="O16" s="26" t="e">
        <f>IF(AND(#REF!="Alta",#REF!="Leve"),CONCATENATE("R1C",#REF!),"")</f>
        <v>#REF!</v>
      </c>
      <c r="P16" s="24" t="e">
        <f>IF(AND(#REF!="Alta",#REF!="Menor"),CONCATENATE("R1C",#REF!),"")</f>
        <v>#REF!</v>
      </c>
      <c r="Q16" s="25" t="e">
        <f>IF(AND(#REF!="Alta",#REF!="Menor"),CONCATENATE("R1C",#REF!),"")</f>
        <v>#REF!</v>
      </c>
      <c r="R16" s="25" t="e">
        <f>IF(AND(#REF!="Alta",#REF!="Menor"),CONCATENATE("R1C",#REF!),"")</f>
        <v>#REF!</v>
      </c>
      <c r="S16" s="25" t="e">
        <f>IF(AND(#REF!="Alta",#REF!="Menor"),CONCATENATE("R1C",#REF!),"")</f>
        <v>#REF!</v>
      </c>
      <c r="T16" s="25" t="e">
        <f>IF(AND(#REF!="Alta",#REF!="Menor"),CONCATENATE("R1C",#REF!),"")</f>
        <v>#REF!</v>
      </c>
      <c r="U16" s="26" t="e">
        <f>IF(AND(#REF!="Alta",#REF!="Menor"),CONCATENATE("R1C",#REF!),"")</f>
        <v>#REF!</v>
      </c>
      <c r="V16" s="18" t="e">
        <f>IF(AND(#REF!="Alta",#REF!="Moderado"),CONCATENATE("R1C",#REF!),"")</f>
        <v>#REF!</v>
      </c>
      <c r="W16" s="19" t="e">
        <f>IF(AND(#REF!="Alta",#REF!="Moderado"),CONCATENATE("R1C",#REF!),"")</f>
        <v>#REF!</v>
      </c>
      <c r="X16" s="19" t="e">
        <f>IF(AND(#REF!="Alta",#REF!="Moderado"),CONCATENATE("R1C",#REF!),"")</f>
        <v>#REF!</v>
      </c>
      <c r="Y16" s="19" t="e">
        <f>IF(AND(#REF!="Alta",#REF!="Moderado"),CONCATENATE("R1C",#REF!),"")</f>
        <v>#REF!</v>
      </c>
      <c r="Z16" s="19" t="e">
        <f>IF(AND(#REF!="Alta",#REF!="Moderado"),CONCATENATE("R1C",#REF!),"")</f>
        <v>#REF!</v>
      </c>
      <c r="AA16" s="20" t="e">
        <f>IF(AND(#REF!="Alta",#REF!="Moderado"),CONCATENATE("R1C",#REF!),"")</f>
        <v>#REF!</v>
      </c>
      <c r="AB16" s="18" t="e">
        <f>IF(AND(#REF!="Alta",#REF!="Mayor"),CONCATENATE("R1C",#REF!),"")</f>
        <v>#REF!</v>
      </c>
      <c r="AC16" s="19" t="e">
        <f>IF(AND(#REF!="Alta",#REF!="Mayor"),CONCATENATE("R1C",#REF!),"")</f>
        <v>#REF!</v>
      </c>
      <c r="AD16" s="19" t="e">
        <f>IF(AND(#REF!="Alta",#REF!="Mayor"),CONCATENATE("R1C",#REF!),"")</f>
        <v>#REF!</v>
      </c>
      <c r="AE16" s="19" t="e">
        <f>IF(AND(#REF!="Alta",#REF!="Mayor"),CONCATENATE("R1C",#REF!),"")</f>
        <v>#REF!</v>
      </c>
      <c r="AF16" s="19" t="e">
        <f>IF(AND(#REF!="Alta",#REF!="Mayor"),CONCATENATE("R1C",#REF!),"")</f>
        <v>#REF!</v>
      </c>
      <c r="AG16" s="20" t="e">
        <f>IF(AND(#REF!="Alta",#REF!="Mayor"),CONCATENATE("R1C",#REF!),"")</f>
        <v>#REF!</v>
      </c>
      <c r="AH16" s="21" t="e">
        <f>IF(AND(#REF!="Alta",#REF!="Catastrófico"),CONCATENATE("R1C",#REF!),"")</f>
        <v>#REF!</v>
      </c>
      <c r="AI16" s="22" t="e">
        <f>IF(AND(#REF!="Alta",#REF!="Catastrófico"),CONCATENATE("R1C",#REF!),"")</f>
        <v>#REF!</v>
      </c>
      <c r="AJ16" s="22" t="e">
        <f>IF(AND(#REF!="Alta",#REF!="Catastrófico"),CONCATENATE("R1C",#REF!),"")</f>
        <v>#REF!</v>
      </c>
      <c r="AK16" s="22" t="e">
        <f>IF(AND(#REF!="Alta",#REF!="Catastrófico"),CONCATENATE("R1C",#REF!),"")</f>
        <v>#REF!</v>
      </c>
      <c r="AL16" s="22" t="e">
        <f>IF(AND(#REF!="Alta",#REF!="Catastrófico"),CONCATENATE("R1C",#REF!),"")</f>
        <v>#REF!</v>
      </c>
      <c r="AM16" s="23" t="e">
        <f>IF(AND(#REF!="Alta",#REF!="Catastrófico"),CONCATENATE("R1C",#REF!),"")</f>
        <v>#REF!</v>
      </c>
      <c r="AN16" s="76"/>
      <c r="AO16" s="243" t="s">
        <v>417</v>
      </c>
      <c r="AP16" s="244"/>
      <c r="AQ16" s="244"/>
      <c r="AR16" s="244"/>
      <c r="AS16" s="244"/>
      <c r="AT16" s="245"/>
      <c r="AU16" s="76"/>
      <c r="AV16" s="76"/>
      <c r="AW16" s="109" t="s">
        <v>418</v>
      </c>
      <c r="AX16" s="10" t="s">
        <v>419</v>
      </c>
      <c r="AY16" s="11" t="s">
        <v>420</v>
      </c>
      <c r="AZ16" s="76"/>
      <c r="BA16" s="76"/>
      <c r="BB16" s="76"/>
      <c r="BC16" s="76"/>
      <c r="BD16" s="76"/>
      <c r="BE16" s="76"/>
      <c r="BF16" s="76"/>
      <c r="BG16" s="76"/>
    </row>
    <row r="17" spans="1:59" ht="22.5" customHeight="1" x14ac:dyDescent="0.35">
      <c r="A17" s="76"/>
      <c r="B17" s="199"/>
      <c r="C17" s="221"/>
      <c r="D17" s="200"/>
      <c r="E17" s="230"/>
      <c r="F17" s="221"/>
      <c r="G17" s="221"/>
      <c r="H17" s="221"/>
      <c r="I17" s="221"/>
      <c r="J17" s="110" t="e">
        <f>IF(AND(#REF!="Alta",#REF!="Leve"),CONCATENATE("R2C",#REF!),"")</f>
        <v>#REF!</v>
      </c>
      <c r="K17" s="111" t="e">
        <f>IF(AND(#REF!="Alta",#REF!="Leve"),CONCATENATE("R2C",#REF!),"")</f>
        <v>#REF!</v>
      </c>
      <c r="L17" s="111" t="e">
        <f>IF(AND(#REF!="Alta",#REF!="Leve"),CONCATENATE("R2C",#REF!),"")</f>
        <v>#REF!</v>
      </c>
      <c r="M17" s="111" t="e">
        <f>IF(AND(#REF!="Alta",#REF!="Leve"),CONCATENATE("R2C",#REF!),"")</f>
        <v>#REF!</v>
      </c>
      <c r="N17" s="111" t="e">
        <f>IF(AND(#REF!="Alta",#REF!="Leve"),CONCATENATE("R2C",#REF!),"")</f>
        <v>#REF!</v>
      </c>
      <c r="O17" s="112" t="e">
        <f>IF(AND(#REF!="Alta",#REF!="Leve"),CONCATENATE("R2C",#REF!),"")</f>
        <v>#REF!</v>
      </c>
      <c r="P17" s="110" t="e">
        <f>IF(AND(#REF!="Alta",#REF!="Menor"),CONCATENATE("R2C",#REF!),"")</f>
        <v>#REF!</v>
      </c>
      <c r="Q17" s="111" t="e">
        <f>IF(AND(#REF!="Alta",#REF!="Menor"),CONCATENATE("R2C",#REF!),"")</f>
        <v>#REF!</v>
      </c>
      <c r="R17" s="111" t="e">
        <f>IF(AND(#REF!="Alta",#REF!="Menor"),CONCATENATE("R2C",#REF!),"")</f>
        <v>#REF!</v>
      </c>
      <c r="S17" s="111" t="e">
        <f>IF(AND(#REF!="Alta",#REF!="Menor"),CONCATENATE("R2C",#REF!),"")</f>
        <v>#REF!</v>
      </c>
      <c r="T17" s="111" t="e">
        <f>IF(AND(#REF!="Alta",#REF!="Menor"),CONCATENATE("R2C",#REF!),"")</f>
        <v>#REF!</v>
      </c>
      <c r="U17" s="112" t="e">
        <f>IF(AND(#REF!="Alta",#REF!="Menor"),CONCATENATE("R2C",#REF!),"")</f>
        <v>#REF!</v>
      </c>
      <c r="V17" s="96" t="e">
        <f>IF(AND(#REF!="Alta",#REF!="Moderado"),CONCATENATE("R2C",#REF!),"")</f>
        <v>#REF!</v>
      </c>
      <c r="W17" s="97" t="e">
        <f>IF(AND(#REF!="Alta",#REF!="Moderado"),CONCATENATE("R2C",#REF!),"")</f>
        <v>#REF!</v>
      </c>
      <c r="X17" s="97" t="e">
        <f>IF(AND(#REF!="Alta",#REF!="Moderado"),CONCATENATE("R2C",#REF!),"")</f>
        <v>#REF!</v>
      </c>
      <c r="Y17" s="97" t="e">
        <f>IF(AND(#REF!="Alta",#REF!="Moderado"),CONCATENATE("R2C",#REF!),"")</f>
        <v>#REF!</v>
      </c>
      <c r="Z17" s="97" t="e">
        <f>IF(AND(#REF!="Alta",#REF!="Moderado"),CONCATENATE("R2C",#REF!),"")</f>
        <v>#REF!</v>
      </c>
      <c r="AA17" s="98" t="e">
        <f>IF(AND(#REF!="Alta",#REF!="Moderado"),CONCATENATE("R2C",#REF!),"")</f>
        <v>#REF!</v>
      </c>
      <c r="AB17" s="96" t="e">
        <f>IF(AND(#REF!="Alta",#REF!="Mayor"),CONCATENATE("R2C",#REF!),"")</f>
        <v>#REF!</v>
      </c>
      <c r="AC17" s="97" t="e">
        <f>IF(AND(#REF!="Alta",#REF!="Mayor"),CONCATENATE("R2C",#REF!),"")</f>
        <v>#REF!</v>
      </c>
      <c r="AD17" s="97" t="e">
        <f>IF(AND(#REF!="Alta",#REF!="Mayor"),CONCATENATE("R2C",#REF!),"")</f>
        <v>#REF!</v>
      </c>
      <c r="AE17" s="97" t="e">
        <f>IF(AND(#REF!="Alta",#REF!="Mayor"),CONCATENATE("R2C",#REF!),"")</f>
        <v>#REF!</v>
      </c>
      <c r="AF17" s="97" t="e">
        <f>IF(AND(#REF!="Alta",#REF!="Mayor"),CONCATENATE("R2C",#REF!),"")</f>
        <v>#REF!</v>
      </c>
      <c r="AG17" s="98" t="e">
        <f>IF(AND(#REF!="Alta",#REF!="Mayor"),CONCATENATE("R2C",#REF!),"")</f>
        <v>#REF!</v>
      </c>
      <c r="AH17" s="99" t="e">
        <f>IF(AND(#REF!="Alta",#REF!="Catastrófico"),CONCATENATE("R2C",#REF!),"")</f>
        <v>#REF!</v>
      </c>
      <c r="AI17" s="100" t="e">
        <f>IF(AND(#REF!="Alta",#REF!="Catastrófico"),CONCATENATE("R2C",#REF!),"")</f>
        <v>#REF!</v>
      </c>
      <c r="AJ17" s="100" t="e">
        <f>IF(AND(#REF!="Alta",#REF!="Catastrófico"),CONCATENATE("R2C",#REF!),"")</f>
        <v>#REF!</v>
      </c>
      <c r="AK17" s="100" t="e">
        <f>IF(AND(#REF!="Alta",#REF!="Catastrófico"),CONCATENATE("R2C",#REF!),"")</f>
        <v>#REF!</v>
      </c>
      <c r="AL17" s="100" t="e">
        <f>IF(AND(#REF!="Alta",#REF!="Catastrófico"),CONCATENATE("R2C",#REF!),"")</f>
        <v>#REF!</v>
      </c>
      <c r="AM17" s="101" t="e">
        <f>IF(AND(#REF!="Alta",#REF!="Catastrófico"),CONCATENATE("R2C",#REF!),"")</f>
        <v>#REF!</v>
      </c>
      <c r="AN17" s="76"/>
      <c r="AO17" s="246"/>
      <c r="AP17" s="221"/>
      <c r="AQ17" s="221"/>
      <c r="AR17" s="221"/>
      <c r="AS17" s="221"/>
      <c r="AT17" s="247"/>
      <c r="AU17" s="76"/>
      <c r="AV17" s="76"/>
      <c r="AW17" s="12" t="s">
        <v>421</v>
      </c>
      <c r="AX17" s="13" t="s">
        <v>422</v>
      </c>
      <c r="AY17" s="14" t="s">
        <v>423</v>
      </c>
      <c r="AZ17" s="76"/>
      <c r="BA17" s="76"/>
      <c r="BB17" s="76"/>
      <c r="BC17" s="76"/>
      <c r="BD17" s="76"/>
      <c r="BE17" s="76"/>
      <c r="BF17" s="76"/>
      <c r="BG17" s="76"/>
    </row>
    <row r="18" spans="1:59" ht="22.5" customHeight="1" x14ac:dyDescent="0.35">
      <c r="A18" s="76"/>
      <c r="B18" s="199"/>
      <c r="C18" s="221"/>
      <c r="D18" s="200"/>
      <c r="E18" s="230"/>
      <c r="F18" s="221"/>
      <c r="G18" s="221"/>
      <c r="H18" s="221"/>
      <c r="I18" s="221"/>
      <c r="J18" s="110" t="e">
        <f>IF(AND(#REF!="Alta",#REF!="Leve"),CONCATENATE("R3C",#REF!),"")</f>
        <v>#REF!</v>
      </c>
      <c r="K18" s="111" t="e">
        <f>IF(AND(#REF!="Alta",#REF!="Leve"),CONCATENATE("R3C",#REF!),"")</f>
        <v>#REF!</v>
      </c>
      <c r="L18" s="111" t="e">
        <f>IF(AND(#REF!="Alta",#REF!="Leve"),CONCATENATE("R3C",#REF!),"")</f>
        <v>#REF!</v>
      </c>
      <c r="M18" s="111" t="e">
        <f>IF(AND(#REF!="Alta",#REF!="Leve"),CONCATENATE("R3C",#REF!),"")</f>
        <v>#REF!</v>
      </c>
      <c r="N18" s="111" t="e">
        <f>IF(AND(#REF!="Alta",#REF!="Leve"),CONCATENATE("R3C",#REF!),"")</f>
        <v>#REF!</v>
      </c>
      <c r="O18" s="112" t="e">
        <f>IF(AND(#REF!="Alta",#REF!="Leve"),CONCATENATE("R3C",#REF!),"")</f>
        <v>#REF!</v>
      </c>
      <c r="P18" s="110" t="e">
        <f>IF(AND(#REF!="Alta",#REF!="Menor"),CONCATENATE("R3C",#REF!),"")</f>
        <v>#REF!</v>
      </c>
      <c r="Q18" s="111" t="e">
        <f>IF(AND(#REF!="Alta",#REF!="Menor"),CONCATENATE("R3C",#REF!),"")</f>
        <v>#REF!</v>
      </c>
      <c r="R18" s="111" t="e">
        <f>IF(AND(#REF!="Alta",#REF!="Menor"),CONCATENATE("R3C",#REF!),"")</f>
        <v>#REF!</v>
      </c>
      <c r="S18" s="111" t="e">
        <f>IF(AND(#REF!="Alta",#REF!="Menor"),CONCATENATE("R3C",#REF!),"")</f>
        <v>#REF!</v>
      </c>
      <c r="T18" s="111" t="e">
        <f>IF(AND(#REF!="Alta",#REF!="Menor"),CONCATENATE("R3C",#REF!),"")</f>
        <v>#REF!</v>
      </c>
      <c r="U18" s="112" t="e">
        <f>IF(AND(#REF!="Alta",#REF!="Menor"),CONCATENATE("R3C",#REF!),"")</f>
        <v>#REF!</v>
      </c>
      <c r="V18" s="96" t="e">
        <f>IF(AND(#REF!="Alta",#REF!="Moderado"),CONCATENATE("R3C",#REF!),"")</f>
        <v>#REF!</v>
      </c>
      <c r="W18" s="97" t="e">
        <f>IF(AND(#REF!="Alta",#REF!="Moderado"),CONCATENATE("R3C",#REF!),"")</f>
        <v>#REF!</v>
      </c>
      <c r="X18" s="97" t="e">
        <f>IF(AND(#REF!="Alta",#REF!="Moderado"),CONCATENATE("R3C",#REF!),"")</f>
        <v>#REF!</v>
      </c>
      <c r="Y18" s="97" t="e">
        <f>IF(AND(#REF!="Alta",#REF!="Moderado"),CONCATENATE("R3C",#REF!),"")</f>
        <v>#REF!</v>
      </c>
      <c r="Z18" s="97" t="e">
        <f>IF(AND(#REF!="Alta",#REF!="Moderado"),CONCATENATE("R3C",#REF!),"")</f>
        <v>#REF!</v>
      </c>
      <c r="AA18" s="98" t="e">
        <f>IF(AND(#REF!="Alta",#REF!="Moderado"),CONCATENATE("R3C",#REF!),"")</f>
        <v>#REF!</v>
      </c>
      <c r="AB18" s="96" t="e">
        <f>IF(AND(#REF!="Alta",#REF!="Mayor"),CONCATENATE("R3C",#REF!),"")</f>
        <v>#REF!</v>
      </c>
      <c r="AC18" s="97" t="e">
        <f>IF(AND(#REF!="Alta",#REF!="Mayor"),CONCATENATE("R3C",#REF!),"")</f>
        <v>#REF!</v>
      </c>
      <c r="AD18" s="97" t="e">
        <f>IF(AND(#REF!="Alta",#REF!="Mayor"),CONCATENATE("R3C",#REF!),"")</f>
        <v>#REF!</v>
      </c>
      <c r="AE18" s="97" t="e">
        <f>IF(AND(#REF!="Alta",#REF!="Mayor"),CONCATENATE("R3C",#REF!),"")</f>
        <v>#REF!</v>
      </c>
      <c r="AF18" s="97" t="e">
        <f>IF(AND(#REF!="Alta",#REF!="Mayor"),CONCATENATE("R3C",#REF!),"")</f>
        <v>#REF!</v>
      </c>
      <c r="AG18" s="98" t="e">
        <f>IF(AND(#REF!="Alta",#REF!="Mayor"),CONCATENATE("R3C",#REF!),"")</f>
        <v>#REF!</v>
      </c>
      <c r="AH18" s="99" t="e">
        <f>IF(AND(#REF!="Alta",#REF!="Catastrófico"),CONCATENATE("R3C",#REF!),"")</f>
        <v>#REF!</v>
      </c>
      <c r="AI18" s="100" t="e">
        <f>IF(AND(#REF!="Alta",#REF!="Catastrófico"),CONCATENATE("R3C",#REF!),"")</f>
        <v>#REF!</v>
      </c>
      <c r="AJ18" s="100" t="e">
        <f>IF(AND(#REF!="Alta",#REF!="Catastrófico"),CONCATENATE("R3C",#REF!),"")</f>
        <v>#REF!</v>
      </c>
      <c r="AK18" s="100" t="e">
        <f>IF(AND(#REF!="Alta",#REF!="Catastrófico"),CONCATENATE("R3C",#REF!),"")</f>
        <v>#REF!</v>
      </c>
      <c r="AL18" s="100" t="e">
        <f>IF(AND(#REF!="Alta",#REF!="Catastrófico"),CONCATENATE("R3C",#REF!),"")</f>
        <v>#REF!</v>
      </c>
      <c r="AM18" s="101" t="e">
        <f>IF(AND(#REF!="Alta",#REF!="Catastrófico"),CONCATENATE("R3C",#REF!),"")</f>
        <v>#REF!</v>
      </c>
      <c r="AN18" s="76"/>
      <c r="AO18" s="246"/>
      <c r="AP18" s="221"/>
      <c r="AQ18" s="221"/>
      <c r="AR18" s="221"/>
      <c r="AS18" s="221"/>
      <c r="AT18" s="247"/>
      <c r="AU18" s="76"/>
      <c r="AV18" s="76"/>
      <c r="AW18" s="15" t="s">
        <v>424</v>
      </c>
      <c r="AX18" s="13" t="s">
        <v>425</v>
      </c>
      <c r="AY18" s="14" t="s">
        <v>426</v>
      </c>
      <c r="AZ18" s="76"/>
      <c r="BA18" s="76"/>
      <c r="BB18" s="76"/>
      <c r="BC18" s="76"/>
      <c r="BD18" s="76"/>
      <c r="BE18" s="76"/>
      <c r="BF18" s="76"/>
      <c r="BG18" s="76"/>
    </row>
    <row r="19" spans="1:59" ht="22.5" customHeight="1" x14ac:dyDescent="0.35">
      <c r="A19" s="76"/>
      <c r="B19" s="199"/>
      <c r="C19" s="221"/>
      <c r="D19" s="200"/>
      <c r="E19" s="230"/>
      <c r="F19" s="221"/>
      <c r="G19" s="221"/>
      <c r="H19" s="221"/>
      <c r="I19" s="221"/>
      <c r="J19" s="110" t="e">
        <f>IF(AND(#REF!="Alta",#REF!="Leve"),CONCATENATE("R4C",#REF!),"")</f>
        <v>#REF!</v>
      </c>
      <c r="K19" s="111" t="e">
        <f>IF(AND(#REF!="Alta",#REF!="Leve"),CONCATENATE("R4C",#REF!),"")</f>
        <v>#REF!</v>
      </c>
      <c r="L19" s="111" t="e">
        <f>IF(AND(#REF!="Alta",#REF!="Leve"),CONCATENATE("R4C",#REF!),"")</f>
        <v>#REF!</v>
      </c>
      <c r="M19" s="111" t="e">
        <f>IF(AND(#REF!="Alta",#REF!="Leve"),CONCATENATE("R4C",#REF!),"")</f>
        <v>#REF!</v>
      </c>
      <c r="N19" s="111" t="e">
        <f>IF(AND(#REF!="Alta",#REF!="Leve"),CONCATENATE("R4C",#REF!),"")</f>
        <v>#REF!</v>
      </c>
      <c r="O19" s="112" t="e">
        <f>IF(AND(#REF!="Alta",#REF!="Leve"),CONCATENATE("R4C",#REF!),"")</f>
        <v>#REF!</v>
      </c>
      <c r="P19" s="110" t="e">
        <f>IF(AND(#REF!="Alta",#REF!="Menor"),CONCATENATE("R4C",#REF!),"")</f>
        <v>#REF!</v>
      </c>
      <c r="Q19" s="111" t="e">
        <f>IF(AND(#REF!="Alta",#REF!="Menor"),CONCATENATE("R4C",#REF!),"")</f>
        <v>#REF!</v>
      </c>
      <c r="R19" s="111" t="e">
        <f>IF(AND(#REF!="Alta",#REF!="Menor"),CONCATENATE("R4C",#REF!),"")</f>
        <v>#REF!</v>
      </c>
      <c r="S19" s="111" t="e">
        <f>IF(AND(#REF!="Alta",#REF!="Menor"),CONCATENATE("R4C",#REF!),"")</f>
        <v>#REF!</v>
      </c>
      <c r="T19" s="111" t="e">
        <f>IF(AND(#REF!="Alta",#REF!="Menor"),CONCATENATE("R4C",#REF!),"")</f>
        <v>#REF!</v>
      </c>
      <c r="U19" s="112" t="e">
        <f>IF(AND(#REF!="Alta",#REF!="Menor"),CONCATENATE("R4C",#REF!),"")</f>
        <v>#REF!</v>
      </c>
      <c r="V19" s="96" t="e">
        <f>IF(AND(#REF!="Alta",#REF!="Moderado"),CONCATENATE("R4C",#REF!),"")</f>
        <v>#REF!</v>
      </c>
      <c r="W19" s="97" t="e">
        <f>IF(AND(#REF!="Alta",#REF!="Moderado"),CONCATENATE("R4C",#REF!),"")</f>
        <v>#REF!</v>
      </c>
      <c r="X19" s="97" t="e">
        <f>IF(AND(#REF!="Alta",#REF!="Moderado"),CONCATENATE("R4C",#REF!),"")</f>
        <v>#REF!</v>
      </c>
      <c r="Y19" s="97" t="e">
        <f>IF(AND(#REF!="Alta",#REF!="Moderado"),CONCATENATE("R4C",#REF!),"")</f>
        <v>#REF!</v>
      </c>
      <c r="Z19" s="97" t="e">
        <f>IF(AND(#REF!="Alta",#REF!="Moderado"),CONCATENATE("R4C",#REF!),"")</f>
        <v>#REF!</v>
      </c>
      <c r="AA19" s="98" t="e">
        <f>IF(AND(#REF!="Alta",#REF!="Moderado"),CONCATENATE("R4C",#REF!),"")</f>
        <v>#REF!</v>
      </c>
      <c r="AB19" s="96" t="e">
        <f>IF(AND(#REF!="Alta",#REF!="Mayor"),CONCATENATE("R4C",#REF!),"")</f>
        <v>#REF!</v>
      </c>
      <c r="AC19" s="97" t="e">
        <f>IF(AND(#REF!="Alta",#REF!="Mayor"),CONCATENATE("R4C",#REF!),"")</f>
        <v>#REF!</v>
      </c>
      <c r="AD19" s="97" t="e">
        <f>IF(AND(#REF!="Alta",#REF!="Mayor"),CONCATENATE("R4C",#REF!),"")</f>
        <v>#REF!</v>
      </c>
      <c r="AE19" s="97" t="e">
        <f>IF(AND(#REF!="Alta",#REF!="Mayor"),CONCATENATE("R4C",#REF!),"")</f>
        <v>#REF!</v>
      </c>
      <c r="AF19" s="97" t="e">
        <f>IF(AND(#REF!="Alta",#REF!="Mayor"),CONCATENATE("R4C",#REF!),"")</f>
        <v>#REF!</v>
      </c>
      <c r="AG19" s="98" t="e">
        <f>IF(AND(#REF!="Alta",#REF!="Mayor"),CONCATENATE("R4C",#REF!),"")</f>
        <v>#REF!</v>
      </c>
      <c r="AH19" s="99" t="e">
        <f>IF(AND(#REF!="Alta",#REF!="Catastrófico"),CONCATENATE("R4C",#REF!),"")</f>
        <v>#REF!</v>
      </c>
      <c r="AI19" s="100" t="e">
        <f>IF(AND(#REF!="Alta",#REF!="Catastrófico"),CONCATENATE("R4C",#REF!),"")</f>
        <v>#REF!</v>
      </c>
      <c r="AJ19" s="100" t="e">
        <f>IF(AND(#REF!="Alta",#REF!="Catastrófico"),CONCATENATE("R4C",#REF!),"")</f>
        <v>#REF!</v>
      </c>
      <c r="AK19" s="100" t="e">
        <f>IF(AND(#REF!="Alta",#REF!="Catastrófico"),CONCATENATE("R4C",#REF!),"")</f>
        <v>#REF!</v>
      </c>
      <c r="AL19" s="100" t="e">
        <f>IF(AND(#REF!="Alta",#REF!="Catastrófico"),CONCATENATE("R4C",#REF!),"")</f>
        <v>#REF!</v>
      </c>
      <c r="AM19" s="101" t="e">
        <f>IF(AND(#REF!="Alta",#REF!="Catastrófico"),CONCATENATE("R4C",#REF!),"")</f>
        <v>#REF!</v>
      </c>
      <c r="AN19" s="76"/>
      <c r="AO19" s="246"/>
      <c r="AP19" s="221"/>
      <c r="AQ19" s="221"/>
      <c r="AR19" s="221"/>
      <c r="AS19" s="221"/>
      <c r="AT19" s="247"/>
      <c r="AU19" s="76"/>
      <c r="AV19" s="76"/>
      <c r="AW19" s="16" t="s">
        <v>427</v>
      </c>
      <c r="AX19" s="13" t="s">
        <v>428</v>
      </c>
      <c r="AY19" s="14" t="s">
        <v>429</v>
      </c>
      <c r="AZ19" s="76"/>
      <c r="BA19" s="76"/>
      <c r="BB19" s="76"/>
      <c r="BC19" s="76"/>
      <c r="BD19" s="76"/>
      <c r="BE19" s="76"/>
      <c r="BF19" s="76"/>
      <c r="BG19" s="76"/>
    </row>
    <row r="20" spans="1:59" ht="22.5" customHeight="1" x14ac:dyDescent="0.35">
      <c r="A20" s="76"/>
      <c r="B20" s="199"/>
      <c r="C20" s="221"/>
      <c r="D20" s="200"/>
      <c r="E20" s="230"/>
      <c r="F20" s="221"/>
      <c r="G20" s="221"/>
      <c r="H20" s="221"/>
      <c r="I20" s="221"/>
      <c r="J20" s="110" t="e">
        <f>IF(AND(#REF!="Alta",#REF!="Leve"),CONCATENATE("R5C",#REF!),"")</f>
        <v>#REF!</v>
      </c>
      <c r="K20" s="111" t="e">
        <f>IF(AND(#REF!="Alta",#REF!="Leve"),CONCATENATE("R5C",#REF!),"")</f>
        <v>#REF!</v>
      </c>
      <c r="L20" s="111" t="e">
        <f>IF(AND(#REF!="Alta",#REF!="Leve"),CONCATENATE("R5C",#REF!),"")</f>
        <v>#REF!</v>
      </c>
      <c r="M20" s="111" t="e">
        <f>IF(AND(#REF!="Alta",#REF!="Leve"),CONCATENATE("R5C",#REF!),"")</f>
        <v>#REF!</v>
      </c>
      <c r="N20" s="111" t="e">
        <f>IF(AND(#REF!="Alta",#REF!="Leve"),CONCATENATE("R5C",#REF!),"")</f>
        <v>#REF!</v>
      </c>
      <c r="O20" s="112" t="e">
        <f>IF(AND(#REF!="Alta",#REF!="Leve"),CONCATENATE("R5C",#REF!),"")</f>
        <v>#REF!</v>
      </c>
      <c r="P20" s="110" t="e">
        <f>IF(AND(#REF!="Alta",#REF!="Menor"),CONCATENATE("R5C",#REF!),"")</f>
        <v>#REF!</v>
      </c>
      <c r="Q20" s="111" t="e">
        <f>IF(AND(#REF!="Alta",#REF!="Menor"),CONCATENATE("R5C",#REF!),"")</f>
        <v>#REF!</v>
      </c>
      <c r="R20" s="111" t="e">
        <f>IF(AND(#REF!="Alta",#REF!="Menor"),CONCATENATE("R5C",#REF!),"")</f>
        <v>#REF!</v>
      </c>
      <c r="S20" s="111" t="e">
        <f>IF(AND(#REF!="Alta",#REF!="Menor"),CONCATENATE("R5C",#REF!),"")</f>
        <v>#REF!</v>
      </c>
      <c r="T20" s="111" t="e">
        <f>IF(AND(#REF!="Alta",#REF!="Menor"),CONCATENATE("R5C",#REF!),"")</f>
        <v>#REF!</v>
      </c>
      <c r="U20" s="112" t="e">
        <f>IF(AND(#REF!="Alta",#REF!="Menor"),CONCATENATE("R5C",#REF!),"")</f>
        <v>#REF!</v>
      </c>
      <c r="V20" s="96" t="e">
        <f>IF(AND(#REF!="Alta",#REF!="Moderado"),CONCATENATE("R5C",#REF!),"")</f>
        <v>#REF!</v>
      </c>
      <c r="W20" s="97" t="e">
        <f>IF(AND(#REF!="Alta",#REF!="Moderado"),CONCATENATE("R5C",#REF!),"")</f>
        <v>#REF!</v>
      </c>
      <c r="X20" s="97" t="e">
        <f>IF(AND(#REF!="Alta",#REF!="Moderado"),CONCATENATE("R5C",#REF!),"")</f>
        <v>#REF!</v>
      </c>
      <c r="Y20" s="97" t="e">
        <f>IF(AND(#REF!="Alta",#REF!="Moderado"),CONCATENATE("R5C",#REF!),"")</f>
        <v>#REF!</v>
      </c>
      <c r="Z20" s="97" t="e">
        <f>IF(AND(#REF!="Alta",#REF!="Moderado"),CONCATENATE("R5C",#REF!),"")</f>
        <v>#REF!</v>
      </c>
      <c r="AA20" s="98" t="e">
        <f>IF(AND(#REF!="Alta",#REF!="Moderado"),CONCATENATE("R5C",#REF!),"")</f>
        <v>#REF!</v>
      </c>
      <c r="AB20" s="96" t="e">
        <f>IF(AND(#REF!="Alta",#REF!="Mayor"),CONCATENATE("R5C",#REF!),"")</f>
        <v>#REF!</v>
      </c>
      <c r="AC20" s="97" t="e">
        <f>IF(AND(#REF!="Alta",#REF!="Mayor"),CONCATENATE("R5C",#REF!),"")</f>
        <v>#REF!</v>
      </c>
      <c r="AD20" s="97" t="e">
        <f>IF(AND(#REF!="Alta",#REF!="Mayor"),CONCATENATE("R5C",#REF!),"")</f>
        <v>#REF!</v>
      </c>
      <c r="AE20" s="97" t="e">
        <f>IF(AND(#REF!="Alta",#REF!="Mayor"),CONCATENATE("R5C",#REF!),"")</f>
        <v>#REF!</v>
      </c>
      <c r="AF20" s="97" t="e">
        <f>IF(AND(#REF!="Alta",#REF!="Mayor"),CONCATENATE("R5C",#REF!),"")</f>
        <v>#REF!</v>
      </c>
      <c r="AG20" s="98" t="e">
        <f>IF(AND(#REF!="Alta",#REF!="Mayor"),CONCATENATE("R5C",#REF!),"")</f>
        <v>#REF!</v>
      </c>
      <c r="AH20" s="99" t="e">
        <f>IF(AND(#REF!="Alta",#REF!="Catastrófico"),CONCATENATE("R5C",#REF!),"")</f>
        <v>#REF!</v>
      </c>
      <c r="AI20" s="100" t="e">
        <f>IF(AND(#REF!="Alta",#REF!="Catastrófico"),CONCATENATE("R5C",#REF!),"")</f>
        <v>#REF!</v>
      </c>
      <c r="AJ20" s="100" t="e">
        <f>IF(AND(#REF!="Alta",#REF!="Catastrófico"),CONCATENATE("R5C",#REF!),"")</f>
        <v>#REF!</v>
      </c>
      <c r="AK20" s="100" t="e">
        <f>IF(AND(#REF!="Alta",#REF!="Catastrófico"),CONCATENATE("R5C",#REF!),"")</f>
        <v>#REF!</v>
      </c>
      <c r="AL20" s="100" t="e">
        <f>IF(AND(#REF!="Alta",#REF!="Catastrófico"),CONCATENATE("R5C",#REF!),"")</f>
        <v>#REF!</v>
      </c>
      <c r="AM20" s="101" t="e">
        <f>IF(AND(#REF!="Alta",#REF!="Catastrófico"),CONCATENATE("R5C",#REF!),"")</f>
        <v>#REF!</v>
      </c>
      <c r="AN20" s="76"/>
      <c r="AO20" s="246"/>
      <c r="AP20" s="221"/>
      <c r="AQ20" s="221"/>
      <c r="AR20" s="221"/>
      <c r="AS20" s="221"/>
      <c r="AT20" s="247"/>
      <c r="AU20" s="76"/>
      <c r="AV20" s="76"/>
      <c r="AW20" s="17" t="s">
        <v>430</v>
      </c>
      <c r="AX20" s="13" t="s">
        <v>431</v>
      </c>
      <c r="AY20" s="14" t="s">
        <v>432</v>
      </c>
      <c r="AZ20" s="76"/>
      <c r="BA20" s="76"/>
      <c r="BB20" s="76"/>
      <c r="BC20" s="76"/>
      <c r="BD20" s="76"/>
      <c r="BE20" s="76"/>
      <c r="BF20" s="76"/>
      <c r="BG20" s="76"/>
    </row>
    <row r="21" spans="1:59" ht="22.5" customHeight="1" x14ac:dyDescent="0.35">
      <c r="A21" s="76"/>
      <c r="B21" s="199"/>
      <c r="C21" s="221"/>
      <c r="D21" s="200"/>
      <c r="E21" s="230"/>
      <c r="F21" s="221"/>
      <c r="G21" s="221"/>
      <c r="H21" s="221"/>
      <c r="I21" s="221"/>
      <c r="J21" s="110" t="e">
        <f>IF(AND(#REF!="Alta",#REF!="Leve"),CONCATENATE("R6C",#REF!),"")</f>
        <v>#REF!</v>
      </c>
      <c r="K21" s="111" t="e">
        <f>IF(AND(#REF!="Alta",#REF!="Leve"),CONCATENATE("R6C",#REF!),"")</f>
        <v>#REF!</v>
      </c>
      <c r="L21" s="111" t="e">
        <f>IF(AND(#REF!="Alta",#REF!="Leve"),CONCATENATE("R6C",#REF!),"")</f>
        <v>#REF!</v>
      </c>
      <c r="M21" s="111" t="e">
        <f>IF(AND(#REF!="Alta",#REF!="Leve"),CONCATENATE("R6C",#REF!),"")</f>
        <v>#REF!</v>
      </c>
      <c r="N21" s="111" t="e">
        <f>IF(AND(#REF!="Alta",#REF!="Leve"),CONCATENATE("R6C",#REF!),"")</f>
        <v>#REF!</v>
      </c>
      <c r="O21" s="112" t="e">
        <f>IF(AND(#REF!="Alta",#REF!="Leve"),CONCATENATE("R6C",#REF!),"")</f>
        <v>#REF!</v>
      </c>
      <c r="P21" s="110" t="e">
        <f>IF(AND(#REF!="Alta",#REF!="Menor"),CONCATENATE("R6C",#REF!),"")</f>
        <v>#REF!</v>
      </c>
      <c r="Q21" s="111" t="e">
        <f>IF(AND(#REF!="Alta",#REF!="Menor"),CONCATENATE("R6C",#REF!),"")</f>
        <v>#REF!</v>
      </c>
      <c r="R21" s="111" t="e">
        <f>IF(AND(#REF!="Alta",#REF!="Menor"),CONCATENATE("R6C",#REF!),"")</f>
        <v>#REF!</v>
      </c>
      <c r="S21" s="111" t="e">
        <f>IF(AND(#REF!="Alta",#REF!="Menor"),CONCATENATE("R6C",#REF!),"")</f>
        <v>#REF!</v>
      </c>
      <c r="T21" s="111" t="e">
        <f>IF(AND(#REF!="Alta",#REF!="Menor"),CONCATENATE("R6C",#REF!),"")</f>
        <v>#REF!</v>
      </c>
      <c r="U21" s="112" t="e">
        <f>IF(AND(#REF!="Alta",#REF!="Menor"),CONCATENATE("R6C",#REF!),"")</f>
        <v>#REF!</v>
      </c>
      <c r="V21" s="96" t="e">
        <f>IF(AND(#REF!="Alta",#REF!="Moderado"),CONCATENATE("R6C",#REF!),"")</f>
        <v>#REF!</v>
      </c>
      <c r="W21" s="97" t="e">
        <f>IF(AND(#REF!="Alta",#REF!="Moderado"),CONCATENATE("R6C",#REF!),"")</f>
        <v>#REF!</v>
      </c>
      <c r="X21" s="97" t="e">
        <f>IF(AND(#REF!="Alta",#REF!="Moderado"),CONCATENATE("R6C",#REF!),"")</f>
        <v>#REF!</v>
      </c>
      <c r="Y21" s="97" t="e">
        <f>IF(AND(#REF!="Alta",#REF!="Moderado"),CONCATENATE("R6C",#REF!),"")</f>
        <v>#REF!</v>
      </c>
      <c r="Z21" s="97" t="e">
        <f>IF(AND(#REF!="Alta",#REF!="Moderado"),CONCATENATE("R6C",#REF!),"")</f>
        <v>#REF!</v>
      </c>
      <c r="AA21" s="98" t="e">
        <f>IF(AND(#REF!="Alta",#REF!="Moderado"),CONCATENATE("R6C",#REF!),"")</f>
        <v>#REF!</v>
      </c>
      <c r="AB21" s="96" t="e">
        <f>IF(AND(#REF!="Alta",#REF!="Mayor"),CONCATENATE("R6C",#REF!),"")</f>
        <v>#REF!</v>
      </c>
      <c r="AC21" s="97" t="e">
        <f>IF(AND(#REF!="Alta",#REF!="Mayor"),CONCATENATE("R6C",#REF!),"")</f>
        <v>#REF!</v>
      </c>
      <c r="AD21" s="97" t="e">
        <f>IF(AND(#REF!="Alta",#REF!="Mayor"),CONCATENATE("R6C",#REF!),"")</f>
        <v>#REF!</v>
      </c>
      <c r="AE21" s="97" t="e">
        <f>IF(AND(#REF!="Alta",#REF!="Mayor"),CONCATENATE("R6C",#REF!),"")</f>
        <v>#REF!</v>
      </c>
      <c r="AF21" s="97" t="e">
        <f>IF(AND(#REF!="Alta",#REF!="Mayor"),CONCATENATE("R6C",#REF!),"")</f>
        <v>#REF!</v>
      </c>
      <c r="AG21" s="98" t="e">
        <f>IF(AND(#REF!="Alta",#REF!="Mayor"),CONCATENATE("R6C",#REF!),"")</f>
        <v>#REF!</v>
      </c>
      <c r="AH21" s="99" t="e">
        <f>IF(AND(#REF!="Alta",#REF!="Catastrófico"),CONCATENATE("R6C",#REF!),"")</f>
        <v>#REF!</v>
      </c>
      <c r="AI21" s="100" t="e">
        <f>IF(AND(#REF!="Alta",#REF!="Catastrófico"),CONCATENATE("R6C",#REF!),"")</f>
        <v>#REF!</v>
      </c>
      <c r="AJ21" s="100" t="e">
        <f>IF(AND(#REF!="Alta",#REF!="Catastrófico"),CONCATENATE("R6C",#REF!),"")</f>
        <v>#REF!</v>
      </c>
      <c r="AK21" s="100" t="e">
        <f>IF(AND(#REF!="Alta",#REF!="Catastrófico"),CONCATENATE("R6C",#REF!),"")</f>
        <v>#REF!</v>
      </c>
      <c r="AL21" s="100" t="e">
        <f>IF(AND(#REF!="Alta",#REF!="Catastrófico"),CONCATENATE("R6C",#REF!),"")</f>
        <v>#REF!</v>
      </c>
      <c r="AM21" s="101" t="e">
        <f>IF(AND(#REF!="Alta",#REF!="Catastrófico"),CONCATENATE("R6C",#REF!),"")</f>
        <v>#REF!</v>
      </c>
      <c r="AN21" s="76"/>
      <c r="AO21" s="246"/>
      <c r="AP21" s="221"/>
      <c r="AQ21" s="221"/>
      <c r="AR21" s="221"/>
      <c r="AS21" s="221"/>
      <c r="AT21" s="247"/>
      <c r="AU21" s="76"/>
      <c r="AV21" s="76"/>
      <c r="AW21" s="76"/>
      <c r="AX21" s="76"/>
      <c r="AY21" s="76"/>
      <c r="AZ21" s="76"/>
      <c r="BA21" s="76"/>
      <c r="BB21" s="76"/>
      <c r="BC21" s="76"/>
      <c r="BD21" s="76"/>
      <c r="BE21" s="76"/>
      <c r="BF21" s="76"/>
      <c r="BG21" s="76"/>
    </row>
    <row r="22" spans="1:59" ht="22.5" customHeight="1" thickBot="1" x14ac:dyDescent="0.4">
      <c r="A22" s="76"/>
      <c r="B22" s="199"/>
      <c r="C22" s="221"/>
      <c r="D22" s="200"/>
      <c r="E22" s="230"/>
      <c r="F22" s="221"/>
      <c r="G22" s="221"/>
      <c r="H22" s="221"/>
      <c r="I22" s="221"/>
      <c r="J22" s="110" t="e">
        <f>IF(AND(#REF!="Alta",#REF!="Leve"),CONCATENATE("R7C",#REF!),"")</f>
        <v>#REF!</v>
      </c>
      <c r="K22" s="111" t="e">
        <f>IF(AND(#REF!="Alta",#REF!="Leve"),CONCATENATE("R7C",#REF!),"")</f>
        <v>#REF!</v>
      </c>
      <c r="L22" s="111" t="e">
        <f>IF(AND(#REF!="Alta",#REF!="Leve"),CONCATENATE("R7C",#REF!),"")</f>
        <v>#REF!</v>
      </c>
      <c r="M22" s="111" t="e">
        <f>IF(AND(#REF!="Alta",#REF!="Leve"),CONCATENATE("R7C",#REF!),"")</f>
        <v>#REF!</v>
      </c>
      <c r="N22" s="111" t="e">
        <f>IF(AND(#REF!="Alta",#REF!="Leve"),CONCATENATE("R7C",#REF!),"")</f>
        <v>#REF!</v>
      </c>
      <c r="O22" s="112" t="e">
        <f>IF(AND(#REF!="Alta",#REF!="Leve"),CONCATENATE("R7C",#REF!),"")</f>
        <v>#REF!</v>
      </c>
      <c r="P22" s="110" t="e">
        <f>IF(AND(#REF!="Alta",#REF!="Menor"),CONCATENATE("R7C",#REF!),"")</f>
        <v>#REF!</v>
      </c>
      <c r="Q22" s="111" t="e">
        <f>IF(AND(#REF!="Alta",#REF!="Menor"),CONCATENATE("R7C",#REF!),"")</f>
        <v>#REF!</v>
      </c>
      <c r="R22" s="111" t="e">
        <f>IF(AND(#REF!="Alta",#REF!="Menor"),CONCATENATE("R7C",#REF!),"")</f>
        <v>#REF!</v>
      </c>
      <c r="S22" s="111" t="e">
        <f>IF(AND(#REF!="Alta",#REF!="Menor"),CONCATENATE("R7C",#REF!),"")</f>
        <v>#REF!</v>
      </c>
      <c r="T22" s="111" t="e">
        <f>IF(AND(#REF!="Alta",#REF!="Menor"),CONCATENATE("R7C",#REF!),"")</f>
        <v>#REF!</v>
      </c>
      <c r="U22" s="112" t="e">
        <f>IF(AND(#REF!="Alta",#REF!="Menor"),CONCATENATE("R7C",#REF!),"")</f>
        <v>#REF!</v>
      </c>
      <c r="V22" s="96" t="e">
        <f>IF(AND(#REF!="Alta",#REF!="Moderado"),CONCATENATE("R7C",#REF!),"")</f>
        <v>#REF!</v>
      </c>
      <c r="W22" s="97" t="e">
        <f>IF(AND(#REF!="Alta",#REF!="Moderado"),CONCATENATE("R7C",#REF!),"")</f>
        <v>#REF!</v>
      </c>
      <c r="X22" s="97" t="e">
        <f>IF(AND(#REF!="Alta",#REF!="Moderado"),CONCATENATE("R7C",#REF!),"")</f>
        <v>#REF!</v>
      </c>
      <c r="Y22" s="97" t="e">
        <f>IF(AND(#REF!="Alta",#REF!="Moderado"),CONCATENATE("R7C",#REF!),"")</f>
        <v>#REF!</v>
      </c>
      <c r="Z22" s="97" t="e">
        <f>IF(AND(#REF!="Alta",#REF!="Moderado"),CONCATENATE("R7C",#REF!),"")</f>
        <v>#REF!</v>
      </c>
      <c r="AA22" s="98" t="e">
        <f>IF(AND(#REF!="Alta",#REF!="Moderado"),CONCATENATE("R7C",#REF!),"")</f>
        <v>#REF!</v>
      </c>
      <c r="AB22" s="96" t="e">
        <f>IF(AND(#REF!="Alta",#REF!="Mayor"),CONCATENATE("R7C",#REF!),"")</f>
        <v>#REF!</v>
      </c>
      <c r="AC22" s="97" t="e">
        <f>IF(AND(#REF!="Alta",#REF!="Mayor"),CONCATENATE("R7C",#REF!),"")</f>
        <v>#REF!</v>
      </c>
      <c r="AD22" s="97" t="e">
        <f>IF(AND(#REF!="Alta",#REF!="Mayor"),CONCATENATE("R7C",#REF!),"")</f>
        <v>#REF!</v>
      </c>
      <c r="AE22" s="97" t="e">
        <f>IF(AND(#REF!="Alta",#REF!="Mayor"),CONCATENATE("R7C",#REF!),"")</f>
        <v>#REF!</v>
      </c>
      <c r="AF22" s="97" t="e">
        <f>IF(AND(#REF!="Alta",#REF!="Mayor"),CONCATENATE("R7C",#REF!),"")</f>
        <v>#REF!</v>
      </c>
      <c r="AG22" s="98" t="e">
        <f>IF(AND(#REF!="Alta",#REF!="Mayor"),CONCATENATE("R7C",#REF!),"")</f>
        <v>#REF!</v>
      </c>
      <c r="AH22" s="99" t="e">
        <f>IF(AND(#REF!="Alta",#REF!="Catastrófico"),CONCATENATE("R7C",#REF!),"")</f>
        <v>#REF!</v>
      </c>
      <c r="AI22" s="100" t="e">
        <f>IF(AND(#REF!="Alta",#REF!="Catastrófico"),CONCATENATE("R7C",#REF!),"")</f>
        <v>#REF!</v>
      </c>
      <c r="AJ22" s="100" t="e">
        <f>IF(AND(#REF!="Alta",#REF!="Catastrófico"),CONCATENATE("R7C",#REF!),"")</f>
        <v>#REF!</v>
      </c>
      <c r="AK22" s="100" t="e">
        <f>IF(AND(#REF!="Alta",#REF!="Catastrófico"),CONCATENATE("R7C",#REF!),"")</f>
        <v>#REF!</v>
      </c>
      <c r="AL22" s="100" t="e">
        <f>IF(AND(#REF!="Alta",#REF!="Catastrófico"),CONCATENATE("R7C",#REF!),"")</f>
        <v>#REF!</v>
      </c>
      <c r="AM22" s="101" t="e">
        <f>IF(AND(#REF!="Alta",#REF!="Catastrófico"),CONCATENATE("R7C",#REF!),"")</f>
        <v>#REF!</v>
      </c>
      <c r="AN22" s="76"/>
      <c r="AO22" s="246"/>
      <c r="AP22" s="221"/>
      <c r="AQ22" s="221"/>
      <c r="AR22" s="221"/>
      <c r="AS22" s="221"/>
      <c r="AT22" s="247"/>
      <c r="AU22" s="76"/>
      <c r="AV22" s="76"/>
      <c r="AW22" s="76"/>
      <c r="AX22" s="76"/>
      <c r="AY22" s="76"/>
      <c r="AZ22" s="76"/>
      <c r="BA22" s="76"/>
      <c r="BB22" s="76"/>
      <c r="BC22" s="76"/>
      <c r="BD22" s="76"/>
      <c r="BE22" s="76"/>
      <c r="BF22" s="76"/>
      <c r="BG22" s="76"/>
    </row>
    <row r="23" spans="1:59" ht="22.5" customHeight="1" thickBot="1" x14ac:dyDescent="0.4">
      <c r="A23" s="76"/>
      <c r="B23" s="199"/>
      <c r="C23" s="221"/>
      <c r="D23" s="200"/>
      <c r="E23" s="230"/>
      <c r="F23" s="221"/>
      <c r="G23" s="221"/>
      <c r="H23" s="221"/>
      <c r="I23" s="221"/>
      <c r="J23" s="110" t="e">
        <f>IF(AND(#REF!="Alta",#REF!="Leve"),CONCATENATE("R8C",#REF!),"")</f>
        <v>#REF!</v>
      </c>
      <c r="K23" s="111" t="e">
        <f>IF(AND(#REF!="Alta",#REF!="Leve"),CONCATENATE("R8C",#REF!),"")</f>
        <v>#REF!</v>
      </c>
      <c r="L23" s="111" t="e">
        <f>IF(AND(#REF!="Alta",#REF!="Leve"),CONCATENATE("R8C",#REF!),"")</f>
        <v>#REF!</v>
      </c>
      <c r="M23" s="111" t="e">
        <f>IF(AND(#REF!="Alta",#REF!="Leve"),CONCATENATE("R8C",#REF!),"")</f>
        <v>#REF!</v>
      </c>
      <c r="N23" s="111" t="e">
        <f>IF(AND(#REF!="Alta",#REF!="Leve"),CONCATENATE("R8C",#REF!),"")</f>
        <v>#REF!</v>
      </c>
      <c r="O23" s="112" t="e">
        <f>IF(AND(#REF!="Alta",#REF!="Leve"),CONCATENATE("R8C",#REF!),"")</f>
        <v>#REF!</v>
      </c>
      <c r="P23" s="110" t="e">
        <f>IF(AND(#REF!="Alta",#REF!="Menor"),CONCATENATE("R8C",#REF!),"")</f>
        <v>#REF!</v>
      </c>
      <c r="Q23" s="111" t="e">
        <f>IF(AND(#REF!="Alta",#REF!="Menor"),CONCATENATE("R8C",#REF!),"")</f>
        <v>#REF!</v>
      </c>
      <c r="R23" s="111" t="e">
        <f>IF(AND(#REF!="Alta",#REF!="Menor"),CONCATENATE("R8C",#REF!),"")</f>
        <v>#REF!</v>
      </c>
      <c r="S23" s="111" t="e">
        <f>IF(AND(#REF!="Alta",#REF!="Menor"),CONCATENATE("R8C",#REF!),"")</f>
        <v>#REF!</v>
      </c>
      <c r="T23" s="111" t="e">
        <f>IF(AND(#REF!="Alta",#REF!="Menor"),CONCATENATE("R8C",#REF!),"")</f>
        <v>#REF!</v>
      </c>
      <c r="U23" s="112" t="e">
        <f>IF(AND(#REF!="Alta",#REF!="Menor"),CONCATENATE("R8C",#REF!),"")</f>
        <v>#REF!</v>
      </c>
      <c r="V23" s="96" t="e">
        <f>IF(AND(#REF!="Alta",#REF!="Moderado"),CONCATENATE("R8C",#REF!),"")</f>
        <v>#REF!</v>
      </c>
      <c r="W23" s="97" t="e">
        <f>IF(AND(#REF!="Alta",#REF!="Moderado"),CONCATENATE("R8C",#REF!),"")</f>
        <v>#REF!</v>
      </c>
      <c r="X23" s="97" t="e">
        <f>IF(AND(#REF!="Alta",#REF!="Moderado"),CONCATENATE("R8C",#REF!),"")</f>
        <v>#REF!</v>
      </c>
      <c r="Y23" s="97" t="e">
        <f>IF(AND(#REF!="Alta",#REF!="Moderado"),CONCATENATE("R8C",#REF!),"")</f>
        <v>#REF!</v>
      </c>
      <c r="Z23" s="97" t="e">
        <f>IF(AND(#REF!="Alta",#REF!="Moderado"),CONCATENATE("R8C",#REF!),"")</f>
        <v>#REF!</v>
      </c>
      <c r="AA23" s="98" t="e">
        <f>IF(AND(#REF!="Alta",#REF!="Moderado"),CONCATENATE("R8C",#REF!),"")</f>
        <v>#REF!</v>
      </c>
      <c r="AB23" s="96" t="e">
        <f>IF(AND(#REF!="Alta",#REF!="Mayor"),CONCATENATE("R8C",#REF!),"")</f>
        <v>#REF!</v>
      </c>
      <c r="AC23" s="97" t="e">
        <f>IF(AND(#REF!="Alta",#REF!="Mayor"),CONCATENATE("R8C",#REF!),"")</f>
        <v>#REF!</v>
      </c>
      <c r="AD23" s="97" t="e">
        <f>IF(AND(#REF!="Alta",#REF!="Mayor"),CONCATENATE("R8C",#REF!),"")</f>
        <v>#REF!</v>
      </c>
      <c r="AE23" s="97" t="e">
        <f>IF(AND(#REF!="Alta",#REF!="Mayor"),CONCATENATE("R8C",#REF!),"")</f>
        <v>#REF!</v>
      </c>
      <c r="AF23" s="97" t="e">
        <f>IF(AND(#REF!="Alta",#REF!="Mayor"),CONCATENATE("R8C",#REF!),"")</f>
        <v>#REF!</v>
      </c>
      <c r="AG23" s="98" t="e">
        <f>IF(AND(#REF!="Alta",#REF!="Mayor"),CONCATENATE("R8C",#REF!),"")</f>
        <v>#REF!</v>
      </c>
      <c r="AH23" s="99" t="e">
        <f>IF(AND(#REF!="Alta",#REF!="Catastrófico"),CONCATENATE("R8C",#REF!),"")</f>
        <v>#REF!</v>
      </c>
      <c r="AI23" s="100" t="e">
        <f>IF(AND(#REF!="Alta",#REF!="Catastrófico"),CONCATENATE("R8C",#REF!),"")</f>
        <v>#REF!</v>
      </c>
      <c r="AJ23" s="100" t="e">
        <f>IF(AND(#REF!="Alta",#REF!="Catastrófico"),CONCATENATE("R8C",#REF!),"")</f>
        <v>#REF!</v>
      </c>
      <c r="AK23" s="100" t="e">
        <f>IF(AND(#REF!="Alta",#REF!="Catastrófico"),CONCATENATE("R8C",#REF!),"")</f>
        <v>#REF!</v>
      </c>
      <c r="AL23" s="100" t="e">
        <f>IF(AND(#REF!="Alta",#REF!="Catastrófico"),CONCATENATE("R8C",#REF!),"")</f>
        <v>#REF!</v>
      </c>
      <c r="AM23" s="101" t="e">
        <f>IF(AND(#REF!="Alta",#REF!="Catastrófico"),CONCATENATE("R8C",#REF!),"")</f>
        <v>#REF!</v>
      </c>
      <c r="AN23" s="76"/>
      <c r="AO23" s="246"/>
      <c r="AP23" s="221"/>
      <c r="AQ23" s="221"/>
      <c r="AR23" s="221"/>
      <c r="AS23" s="221"/>
      <c r="AT23" s="247"/>
      <c r="AU23" s="76"/>
      <c r="AV23" s="76"/>
      <c r="AW23" s="261" t="s">
        <v>433</v>
      </c>
      <c r="AX23" s="262"/>
      <c r="AY23" s="262"/>
      <c r="AZ23" s="262"/>
      <c r="BA23" s="263"/>
      <c r="BB23" s="76"/>
      <c r="BC23" s="76"/>
      <c r="BD23" s="76"/>
      <c r="BE23" s="76"/>
      <c r="BF23" s="76"/>
      <c r="BG23" s="76"/>
    </row>
    <row r="24" spans="1:59" ht="22.5" customHeight="1" thickBot="1" x14ac:dyDescent="0.4">
      <c r="A24" s="76"/>
      <c r="B24" s="199"/>
      <c r="C24" s="221"/>
      <c r="D24" s="200"/>
      <c r="E24" s="230"/>
      <c r="F24" s="221"/>
      <c r="G24" s="221"/>
      <c r="H24" s="221"/>
      <c r="I24" s="221"/>
      <c r="J24" s="110" t="e">
        <f>IF(AND(#REF!="Alta",#REF!="Leve"),CONCATENATE("R9C",#REF!),"")</f>
        <v>#REF!</v>
      </c>
      <c r="K24" s="111" t="e">
        <f>IF(AND(#REF!="Alta",#REF!="Leve"),CONCATENATE("R9C",#REF!),"")</f>
        <v>#REF!</v>
      </c>
      <c r="L24" s="111" t="e">
        <f>IF(AND(#REF!="Alta",#REF!="Leve"),CONCATENATE("R9C",#REF!),"")</f>
        <v>#REF!</v>
      </c>
      <c r="M24" s="111" t="e">
        <f>IF(AND(#REF!="Alta",#REF!="Leve"),CONCATENATE("R9C",#REF!),"")</f>
        <v>#REF!</v>
      </c>
      <c r="N24" s="111" t="e">
        <f>IF(AND(#REF!="Alta",#REF!="Leve"),CONCATENATE("R9C",#REF!),"")</f>
        <v>#REF!</v>
      </c>
      <c r="O24" s="112" t="e">
        <f>IF(AND(#REF!="Alta",#REF!="Leve"),CONCATENATE("R9C",#REF!),"")</f>
        <v>#REF!</v>
      </c>
      <c r="P24" s="110" t="e">
        <f>IF(AND(#REF!="Alta",#REF!="Menor"),CONCATENATE("R9C",#REF!),"")</f>
        <v>#REF!</v>
      </c>
      <c r="Q24" s="111" t="e">
        <f>IF(AND(#REF!="Alta",#REF!="Menor"),CONCATENATE("R9C",#REF!),"")</f>
        <v>#REF!</v>
      </c>
      <c r="R24" s="111" t="e">
        <f>IF(AND(#REF!="Alta",#REF!="Menor"),CONCATENATE("R9C",#REF!),"")</f>
        <v>#REF!</v>
      </c>
      <c r="S24" s="111" t="e">
        <f>IF(AND(#REF!="Alta",#REF!="Menor"),CONCATENATE("R9C",#REF!),"")</f>
        <v>#REF!</v>
      </c>
      <c r="T24" s="111" t="e">
        <f>IF(AND(#REF!="Alta",#REF!="Menor"),CONCATENATE("R9C",#REF!),"")</f>
        <v>#REF!</v>
      </c>
      <c r="U24" s="112" t="e">
        <f>IF(AND(#REF!="Alta",#REF!="Menor"),CONCATENATE("R9C",#REF!),"")</f>
        <v>#REF!</v>
      </c>
      <c r="V24" s="96" t="e">
        <f>IF(AND(#REF!="Alta",#REF!="Moderado"),CONCATENATE("R9C",#REF!),"")</f>
        <v>#REF!</v>
      </c>
      <c r="W24" s="97" t="e">
        <f>IF(AND(#REF!="Alta",#REF!="Moderado"),CONCATENATE("R9C",#REF!),"")</f>
        <v>#REF!</v>
      </c>
      <c r="X24" s="97" t="e">
        <f>IF(AND(#REF!="Alta",#REF!="Moderado"),CONCATENATE("R9C",#REF!),"")</f>
        <v>#REF!</v>
      </c>
      <c r="Y24" s="97" t="e">
        <f>IF(AND(#REF!="Alta",#REF!="Moderado"),CONCATENATE("R9C",#REF!),"")</f>
        <v>#REF!</v>
      </c>
      <c r="Z24" s="97" t="e">
        <f>IF(AND(#REF!="Alta",#REF!="Moderado"),CONCATENATE("R9C",#REF!),"")</f>
        <v>#REF!</v>
      </c>
      <c r="AA24" s="98" t="e">
        <f>IF(AND(#REF!="Alta",#REF!="Moderado"),CONCATENATE("R9C",#REF!),"")</f>
        <v>#REF!</v>
      </c>
      <c r="AB24" s="96" t="e">
        <f>IF(AND(#REF!="Alta",#REF!="Mayor"),CONCATENATE("R9C",#REF!),"")</f>
        <v>#REF!</v>
      </c>
      <c r="AC24" s="97" t="e">
        <f>IF(AND(#REF!="Alta",#REF!="Mayor"),CONCATENATE("R9C",#REF!),"")</f>
        <v>#REF!</v>
      </c>
      <c r="AD24" s="97" t="e">
        <f>IF(AND(#REF!="Alta",#REF!="Mayor"),CONCATENATE("R9C",#REF!),"")</f>
        <v>#REF!</v>
      </c>
      <c r="AE24" s="97" t="e">
        <f>IF(AND(#REF!="Alta",#REF!="Mayor"),CONCATENATE("R9C",#REF!),"")</f>
        <v>#REF!</v>
      </c>
      <c r="AF24" s="97" t="e">
        <f>IF(AND(#REF!="Alta",#REF!="Mayor"),CONCATENATE("R9C",#REF!),"")</f>
        <v>#REF!</v>
      </c>
      <c r="AG24" s="98" t="e">
        <f>IF(AND(#REF!="Alta",#REF!="Mayor"),CONCATENATE("R9C",#REF!),"")</f>
        <v>#REF!</v>
      </c>
      <c r="AH24" s="99" t="e">
        <f>IF(AND(#REF!="Alta",#REF!="Catastrófico"),CONCATENATE("R9C",#REF!),"")</f>
        <v>#REF!</v>
      </c>
      <c r="AI24" s="100" t="e">
        <f>IF(AND(#REF!="Alta",#REF!="Catastrófico"),CONCATENATE("R9C",#REF!),"")</f>
        <v>#REF!</v>
      </c>
      <c r="AJ24" s="100" t="e">
        <f>IF(AND(#REF!="Alta",#REF!="Catastrófico"),CONCATENATE("R9C",#REF!),"")</f>
        <v>#REF!</v>
      </c>
      <c r="AK24" s="100" t="e">
        <f>IF(AND(#REF!="Alta",#REF!="Catastrófico"),CONCATENATE("R9C",#REF!),"")</f>
        <v>#REF!</v>
      </c>
      <c r="AL24" s="100" t="e">
        <f>IF(AND(#REF!="Alta",#REF!="Catastrófico"),CONCATENATE("R9C",#REF!),"")</f>
        <v>#REF!</v>
      </c>
      <c r="AM24" s="101" t="e">
        <f>IF(AND(#REF!="Alta",#REF!="Catastrófico"),CONCATENATE("R9C",#REF!),"")</f>
        <v>#REF!</v>
      </c>
      <c r="AN24" s="76"/>
      <c r="AO24" s="246"/>
      <c r="AP24" s="221"/>
      <c r="AQ24" s="221"/>
      <c r="AR24" s="221"/>
      <c r="AS24" s="221"/>
      <c r="AT24" s="247"/>
      <c r="AU24" s="76"/>
      <c r="AV24" s="76"/>
      <c r="AW24" s="261" t="s">
        <v>434</v>
      </c>
      <c r="AX24" s="262"/>
      <c r="AY24" s="262"/>
      <c r="AZ24" s="262"/>
      <c r="BA24" s="263"/>
      <c r="BB24" s="76"/>
      <c r="BC24" s="76"/>
      <c r="BD24" s="76"/>
      <c r="BE24" s="76"/>
      <c r="BF24" s="76"/>
      <c r="BG24" s="76"/>
    </row>
    <row r="25" spans="1:59" ht="22.5" customHeight="1" thickBot="1" x14ac:dyDescent="0.4">
      <c r="A25" s="76"/>
      <c r="B25" s="199"/>
      <c r="C25" s="221"/>
      <c r="D25" s="200"/>
      <c r="E25" s="234"/>
      <c r="F25" s="235"/>
      <c r="G25" s="235"/>
      <c r="H25" s="235"/>
      <c r="I25" s="235"/>
      <c r="J25" s="113" t="e">
        <f>IF(AND(#REF!="Alta",#REF!="Leve"),CONCATENATE("R10C",#REF!),"")</f>
        <v>#REF!</v>
      </c>
      <c r="K25" s="114" t="e">
        <f>IF(AND(#REF!="Alta",#REF!="Leve"),CONCATENATE("R10C",#REF!),"")</f>
        <v>#REF!</v>
      </c>
      <c r="L25" s="114" t="e">
        <f>IF(AND(#REF!="Alta",#REF!="Leve"),CONCATENATE("R10C",#REF!),"")</f>
        <v>#REF!</v>
      </c>
      <c r="M25" s="114" t="e">
        <f>IF(AND(#REF!="Alta",#REF!="Leve"),CONCATENATE("R10C",#REF!),"")</f>
        <v>#REF!</v>
      </c>
      <c r="N25" s="114" t="e">
        <f>IF(AND(#REF!="Alta",#REF!="Leve"),CONCATENATE("R10C",#REF!),"")</f>
        <v>#REF!</v>
      </c>
      <c r="O25" s="115" t="e">
        <f>IF(AND(#REF!="Alta",#REF!="Leve"),CONCATENATE("R10C",#REF!),"")</f>
        <v>#REF!</v>
      </c>
      <c r="P25" s="113" t="e">
        <f>IF(AND(#REF!="Alta",#REF!="Menor"),CONCATENATE("R10C",#REF!),"")</f>
        <v>#REF!</v>
      </c>
      <c r="Q25" s="114" t="e">
        <f>IF(AND(#REF!="Alta",#REF!="Menor"),CONCATENATE("R10C",#REF!),"")</f>
        <v>#REF!</v>
      </c>
      <c r="R25" s="114" t="e">
        <f>IF(AND(#REF!="Alta",#REF!="Menor"),CONCATENATE("R10C",#REF!),"")</f>
        <v>#REF!</v>
      </c>
      <c r="S25" s="114" t="e">
        <f>IF(AND(#REF!="Alta",#REF!="Menor"),CONCATENATE("R10C",#REF!),"")</f>
        <v>#REF!</v>
      </c>
      <c r="T25" s="114" t="e">
        <f>IF(AND(#REF!="Alta",#REF!="Menor"),CONCATENATE("R10C",#REF!),"")</f>
        <v>#REF!</v>
      </c>
      <c r="U25" s="115" t="e">
        <f>IF(AND(#REF!="Alta",#REF!="Menor"),CONCATENATE("R10C",#REF!),"")</f>
        <v>#REF!</v>
      </c>
      <c r="V25" s="103" t="e">
        <f>IF(AND(#REF!="Alta",#REF!="Moderado"),CONCATENATE("R10C",#REF!),"")</f>
        <v>#REF!</v>
      </c>
      <c r="W25" s="104" t="e">
        <f>IF(AND(#REF!="Alta",#REF!="Moderado"),CONCATENATE("R10C",#REF!),"")</f>
        <v>#REF!</v>
      </c>
      <c r="X25" s="104" t="e">
        <f>IF(AND(#REF!="Alta",#REF!="Moderado"),CONCATENATE("R10C",#REF!),"")</f>
        <v>#REF!</v>
      </c>
      <c r="Y25" s="104" t="e">
        <f>IF(AND(#REF!="Alta",#REF!="Moderado"),CONCATENATE("R10C",#REF!),"")</f>
        <v>#REF!</v>
      </c>
      <c r="Z25" s="104" t="e">
        <f>IF(AND(#REF!="Alta",#REF!="Moderado"),CONCATENATE("R10C",#REF!),"")</f>
        <v>#REF!</v>
      </c>
      <c r="AA25" s="105" t="e">
        <f>IF(AND(#REF!="Alta",#REF!="Moderado"),CONCATENATE("R10C",#REF!),"")</f>
        <v>#REF!</v>
      </c>
      <c r="AB25" s="103" t="e">
        <f>IF(AND(#REF!="Alta",#REF!="Mayor"),CONCATENATE("R10C",#REF!),"")</f>
        <v>#REF!</v>
      </c>
      <c r="AC25" s="104" t="e">
        <f>IF(AND(#REF!="Alta",#REF!="Mayor"),CONCATENATE("R10C",#REF!),"")</f>
        <v>#REF!</v>
      </c>
      <c r="AD25" s="104" t="e">
        <f>IF(AND(#REF!="Alta",#REF!="Mayor"),CONCATENATE("R10C",#REF!),"")</f>
        <v>#REF!</v>
      </c>
      <c r="AE25" s="104" t="e">
        <f>IF(AND(#REF!="Alta",#REF!="Mayor"),CONCATENATE("R10C",#REF!),"")</f>
        <v>#REF!</v>
      </c>
      <c r="AF25" s="104" t="e">
        <f>IF(AND(#REF!="Alta",#REF!="Mayor"),CONCATENATE("R10C",#REF!),"")</f>
        <v>#REF!</v>
      </c>
      <c r="AG25" s="105" t="e">
        <f>IF(AND(#REF!="Alta",#REF!="Mayor"),CONCATENATE("R10C",#REF!),"")</f>
        <v>#REF!</v>
      </c>
      <c r="AH25" s="106" t="e">
        <f>IF(AND(#REF!="Alta",#REF!="Catastrófico"),CONCATENATE("R10C",#REF!),"")</f>
        <v>#REF!</v>
      </c>
      <c r="AI25" s="107" t="e">
        <f>IF(AND(#REF!="Alta",#REF!="Catastrófico"),CONCATENATE("R10C",#REF!),"")</f>
        <v>#REF!</v>
      </c>
      <c r="AJ25" s="107" t="e">
        <f>IF(AND(#REF!="Alta",#REF!="Catastrófico"),CONCATENATE("R10C",#REF!),"")</f>
        <v>#REF!</v>
      </c>
      <c r="AK25" s="107" t="e">
        <f>IF(AND(#REF!="Alta",#REF!="Catastrófico"),CONCATENATE("R10C",#REF!),"")</f>
        <v>#REF!</v>
      </c>
      <c r="AL25" s="107" t="e">
        <f>IF(AND(#REF!="Alta",#REF!="Catastrófico"),CONCATENATE("R10C",#REF!),"")</f>
        <v>#REF!</v>
      </c>
      <c r="AM25" s="108" t="e">
        <f>IF(AND(#REF!="Alta",#REF!="Catastrófico"),CONCATENATE("R10C",#REF!),"")</f>
        <v>#REF!</v>
      </c>
      <c r="AN25" s="76"/>
      <c r="AO25" s="248"/>
      <c r="AP25" s="249"/>
      <c r="AQ25" s="249"/>
      <c r="AR25" s="249"/>
      <c r="AS25" s="249"/>
      <c r="AT25" s="250"/>
      <c r="AU25" s="76"/>
      <c r="AV25" s="76"/>
      <c r="AW25" s="116"/>
      <c r="AX25" s="116"/>
      <c r="AY25" s="116"/>
      <c r="AZ25" s="116"/>
      <c r="BA25" s="116"/>
      <c r="BB25" s="76"/>
      <c r="BC25" s="76"/>
      <c r="BD25" s="76"/>
      <c r="BE25" s="76"/>
      <c r="BF25" s="76"/>
      <c r="BG25" s="76"/>
    </row>
    <row r="26" spans="1:59" ht="22.5" customHeight="1" thickBot="1" x14ac:dyDescent="0.4">
      <c r="A26" s="76"/>
      <c r="B26" s="199"/>
      <c r="C26" s="221"/>
      <c r="D26" s="200"/>
      <c r="E26" s="231" t="s">
        <v>435</v>
      </c>
      <c r="F26" s="232"/>
      <c r="G26" s="232"/>
      <c r="H26" s="232"/>
      <c r="I26" s="233"/>
      <c r="J26" s="24" t="e">
        <f>IF(AND(#REF!="Media",#REF!="Leve"),CONCATENATE("R1C",#REF!),"")</f>
        <v>#REF!</v>
      </c>
      <c r="K26" s="25" t="e">
        <f>IF(AND(#REF!="Media",#REF!="Leve"),CONCATENATE("R1C",#REF!),"")</f>
        <v>#REF!</v>
      </c>
      <c r="L26" s="25" t="e">
        <f>IF(AND(#REF!="Media",#REF!="Leve"),CONCATENATE("R1C",#REF!),"")</f>
        <v>#REF!</v>
      </c>
      <c r="M26" s="25" t="e">
        <f>IF(AND(#REF!="Media",#REF!="Leve"),CONCATENATE("R1C",#REF!),"")</f>
        <v>#REF!</v>
      </c>
      <c r="N26" s="25" t="e">
        <f>IF(AND(#REF!="Media",#REF!="Leve"),CONCATENATE("R1C",#REF!),"")</f>
        <v>#REF!</v>
      </c>
      <c r="O26" s="26" t="e">
        <f>IF(AND(#REF!="Media",#REF!="Leve"),CONCATENATE("R1C",#REF!),"")</f>
        <v>#REF!</v>
      </c>
      <c r="P26" s="24" t="e">
        <f>IF(AND(#REF!="Media",#REF!="Menor"),CONCATENATE("R1C",#REF!),"")</f>
        <v>#REF!</v>
      </c>
      <c r="Q26" s="25" t="e">
        <f>IF(AND(#REF!="Media",#REF!="Menor"),CONCATENATE("R1C",#REF!),"")</f>
        <v>#REF!</v>
      </c>
      <c r="R26" s="25" t="e">
        <f>IF(AND(#REF!="Media",#REF!="Menor"),CONCATENATE("R1C",#REF!),"")</f>
        <v>#REF!</v>
      </c>
      <c r="S26" s="25" t="e">
        <f>IF(AND(#REF!="Media",#REF!="Menor"),CONCATENATE("R1C",#REF!),"")</f>
        <v>#REF!</v>
      </c>
      <c r="T26" s="25" t="e">
        <f>IF(AND(#REF!="Media",#REF!="Menor"),CONCATENATE("R1C",#REF!),"")</f>
        <v>#REF!</v>
      </c>
      <c r="U26" s="26" t="e">
        <f>IF(AND(#REF!="Media",#REF!="Menor"),CONCATENATE("R1C",#REF!),"")</f>
        <v>#REF!</v>
      </c>
      <c r="V26" s="24" t="e">
        <f>IF(AND(#REF!="Media",#REF!="Moderado"),CONCATENATE("R1C",#REF!),"")</f>
        <v>#REF!</v>
      </c>
      <c r="W26" s="25" t="e">
        <f>IF(AND(#REF!="Media",#REF!="Moderado"),CONCATENATE("R1C",#REF!),"")</f>
        <v>#REF!</v>
      </c>
      <c r="X26" s="25" t="e">
        <f>IF(AND(#REF!="Media",#REF!="Moderado"),CONCATENATE("R1C",#REF!),"")</f>
        <v>#REF!</v>
      </c>
      <c r="Y26" s="25" t="e">
        <f>IF(AND(#REF!="Media",#REF!="Moderado"),CONCATENATE("R1C",#REF!),"")</f>
        <v>#REF!</v>
      </c>
      <c r="Z26" s="25" t="e">
        <f>IF(AND(#REF!="Media",#REF!="Moderado"),CONCATENATE("R1C",#REF!),"")</f>
        <v>#REF!</v>
      </c>
      <c r="AA26" s="26" t="e">
        <f>IF(AND(#REF!="Media",#REF!="Moderado"),CONCATENATE("R1C",#REF!),"")</f>
        <v>#REF!</v>
      </c>
      <c r="AB26" s="18" t="e">
        <f>IF(AND(#REF!="Media",#REF!="Mayor"),CONCATENATE("R1C",#REF!),"")</f>
        <v>#REF!</v>
      </c>
      <c r="AC26" s="19" t="e">
        <f>IF(AND(#REF!="Media",#REF!="Mayor"),CONCATENATE("R1C",#REF!),"")</f>
        <v>#REF!</v>
      </c>
      <c r="AD26" s="19" t="e">
        <f>IF(AND(#REF!="Media",#REF!="Mayor"),CONCATENATE("R1C",#REF!),"")</f>
        <v>#REF!</v>
      </c>
      <c r="AE26" s="19" t="e">
        <f>IF(AND(#REF!="Media",#REF!="Mayor"),CONCATENATE("R1C",#REF!),"")</f>
        <v>#REF!</v>
      </c>
      <c r="AF26" s="19" t="e">
        <f>IF(AND(#REF!="Media",#REF!="Mayor"),CONCATENATE("R1C",#REF!),"")</f>
        <v>#REF!</v>
      </c>
      <c r="AG26" s="20" t="e">
        <f>IF(AND(#REF!="Media",#REF!="Mayor"),CONCATENATE("R1C",#REF!),"")</f>
        <v>#REF!</v>
      </c>
      <c r="AH26" s="21" t="e">
        <f>IF(AND(#REF!="Media",#REF!="Catastrófico"),CONCATENATE("R1C",#REF!),"")</f>
        <v>#REF!</v>
      </c>
      <c r="AI26" s="22" t="e">
        <f>IF(AND(#REF!="Media",#REF!="Catastrófico"),CONCATENATE("R1C",#REF!),"")</f>
        <v>#REF!</v>
      </c>
      <c r="AJ26" s="22" t="e">
        <f>IF(AND(#REF!="Media",#REF!="Catastrófico"),CONCATENATE("R1C",#REF!),"")</f>
        <v>#REF!</v>
      </c>
      <c r="AK26" s="22" t="e">
        <f>IF(AND(#REF!="Media",#REF!="Catastrófico"),CONCATENATE("R1C",#REF!),"")</f>
        <v>#REF!</v>
      </c>
      <c r="AL26" s="22" t="e">
        <f>IF(AND(#REF!="Media",#REF!="Catastrófico"),CONCATENATE("R1C",#REF!),"")</f>
        <v>#REF!</v>
      </c>
      <c r="AM26" s="23" t="e">
        <f>IF(AND(#REF!="Media",#REF!="Catastrófico"),CONCATENATE("R1C",#REF!),"")</f>
        <v>#REF!</v>
      </c>
      <c r="AN26" s="76"/>
      <c r="AO26" s="251" t="s">
        <v>135</v>
      </c>
      <c r="AP26" s="244"/>
      <c r="AQ26" s="244"/>
      <c r="AR26" s="244"/>
      <c r="AS26" s="244"/>
      <c r="AT26" s="245"/>
      <c r="AU26" s="76"/>
      <c r="AV26" s="76"/>
      <c r="AW26" s="264" t="s">
        <v>436</v>
      </c>
      <c r="AX26" s="262"/>
      <c r="AY26" s="265"/>
      <c r="AZ26" s="27" t="s">
        <v>437</v>
      </c>
      <c r="BA26" s="28" t="s">
        <v>438</v>
      </c>
      <c r="BB26" s="76"/>
      <c r="BC26" s="76"/>
      <c r="BD26" s="76"/>
      <c r="BE26" s="76"/>
      <c r="BF26" s="76"/>
      <c r="BG26" s="76"/>
    </row>
    <row r="27" spans="1:59" ht="22.5" customHeight="1" x14ac:dyDescent="0.35">
      <c r="A27" s="76"/>
      <c r="B27" s="199"/>
      <c r="C27" s="221"/>
      <c r="D27" s="200"/>
      <c r="E27" s="230"/>
      <c r="F27" s="221"/>
      <c r="G27" s="221"/>
      <c r="H27" s="221"/>
      <c r="I27" s="200"/>
      <c r="J27" s="110" t="e">
        <f>IF(AND(#REF!="Media",#REF!="Leve"),CONCATENATE("R2C",#REF!),"")</f>
        <v>#REF!</v>
      </c>
      <c r="K27" s="111" t="e">
        <f>IF(AND(#REF!="Media",#REF!="Leve"),CONCATENATE("R2C",#REF!),"")</f>
        <v>#REF!</v>
      </c>
      <c r="L27" s="111" t="e">
        <f>IF(AND(#REF!="Media",#REF!="Leve"),CONCATENATE("R2C",#REF!),"")</f>
        <v>#REF!</v>
      </c>
      <c r="M27" s="111" t="e">
        <f>IF(AND(#REF!="Media",#REF!="Leve"),CONCATENATE("R2C",#REF!),"")</f>
        <v>#REF!</v>
      </c>
      <c r="N27" s="111" t="e">
        <f>IF(AND(#REF!="Media",#REF!="Leve"),CONCATENATE("R2C",#REF!),"")</f>
        <v>#REF!</v>
      </c>
      <c r="O27" s="112" t="e">
        <f>IF(AND(#REF!="Media",#REF!="Leve"),CONCATENATE("R2C",#REF!),"")</f>
        <v>#REF!</v>
      </c>
      <c r="P27" s="110" t="e">
        <f>IF(AND(#REF!="Media",#REF!="Menor"),CONCATENATE("R2C",#REF!),"")</f>
        <v>#REF!</v>
      </c>
      <c r="Q27" s="111" t="e">
        <f>IF(AND(#REF!="Media",#REF!="Menor"),CONCATENATE("R2C",#REF!),"")</f>
        <v>#REF!</v>
      </c>
      <c r="R27" s="111" t="e">
        <f>IF(AND(#REF!="Media",#REF!="Menor"),CONCATENATE("R2C",#REF!),"")</f>
        <v>#REF!</v>
      </c>
      <c r="S27" s="111" t="e">
        <f>IF(AND(#REF!="Media",#REF!="Menor"),CONCATENATE("R2C",#REF!),"")</f>
        <v>#REF!</v>
      </c>
      <c r="T27" s="111" t="e">
        <f>IF(AND(#REF!="Media",#REF!="Menor"),CONCATENATE("R2C",#REF!),"")</f>
        <v>#REF!</v>
      </c>
      <c r="U27" s="112" t="e">
        <f>IF(AND(#REF!="Media",#REF!="Menor"),CONCATENATE("R2C",#REF!),"")</f>
        <v>#REF!</v>
      </c>
      <c r="V27" s="110" t="e">
        <f>IF(AND(#REF!="Media",#REF!="Moderado"),CONCATENATE("R2C",#REF!),"")</f>
        <v>#REF!</v>
      </c>
      <c r="W27" s="111" t="e">
        <f>IF(AND(#REF!="Media",#REF!="Moderado"),CONCATENATE("R2C",#REF!),"")</f>
        <v>#REF!</v>
      </c>
      <c r="X27" s="111" t="e">
        <f>IF(AND(#REF!="Media",#REF!="Moderado"),CONCATENATE("R2C",#REF!),"")</f>
        <v>#REF!</v>
      </c>
      <c r="Y27" s="111" t="e">
        <f>IF(AND(#REF!="Media",#REF!="Moderado"),CONCATENATE("R2C",#REF!),"")</f>
        <v>#REF!</v>
      </c>
      <c r="Z27" s="111" t="e">
        <f>IF(AND(#REF!="Media",#REF!="Moderado"),CONCATENATE("R2C",#REF!),"")</f>
        <v>#REF!</v>
      </c>
      <c r="AA27" s="112" t="e">
        <f>IF(AND(#REF!="Media",#REF!="Moderado"),CONCATENATE("R2C",#REF!),"")</f>
        <v>#REF!</v>
      </c>
      <c r="AB27" s="96" t="e">
        <f>IF(AND(#REF!="Media",#REF!="Mayor"),CONCATENATE("R2C",#REF!),"")</f>
        <v>#REF!</v>
      </c>
      <c r="AC27" s="97" t="e">
        <f>IF(AND(#REF!="Media",#REF!="Mayor"),CONCATENATE("R2C",#REF!),"")</f>
        <v>#REF!</v>
      </c>
      <c r="AD27" s="97" t="e">
        <f>IF(AND(#REF!="Media",#REF!="Mayor"),CONCATENATE("R2C",#REF!),"")</f>
        <v>#REF!</v>
      </c>
      <c r="AE27" s="97" t="e">
        <f>IF(AND(#REF!="Media",#REF!="Mayor"),CONCATENATE("R2C",#REF!),"")</f>
        <v>#REF!</v>
      </c>
      <c r="AF27" s="97" t="e">
        <f>IF(AND(#REF!="Media",#REF!="Mayor"),CONCATENATE("R2C",#REF!),"")</f>
        <v>#REF!</v>
      </c>
      <c r="AG27" s="98" t="e">
        <f>IF(AND(#REF!="Media",#REF!="Mayor"),CONCATENATE("R2C",#REF!),"")</f>
        <v>#REF!</v>
      </c>
      <c r="AH27" s="99" t="e">
        <f>IF(AND(#REF!="Media",#REF!="Catastrófico"),CONCATENATE("R2C",#REF!),"")</f>
        <v>#REF!</v>
      </c>
      <c r="AI27" s="100" t="e">
        <f>IF(AND(#REF!="Media",#REF!="Catastrófico"),CONCATENATE("R2C",#REF!),"")</f>
        <v>#REF!</v>
      </c>
      <c r="AJ27" s="100" t="e">
        <f>IF(AND(#REF!="Media",#REF!="Catastrófico"),CONCATENATE("R2C",#REF!),"")</f>
        <v>#REF!</v>
      </c>
      <c r="AK27" s="100" t="e">
        <f>IF(AND(#REF!="Media",#REF!="Catastrófico"),CONCATENATE("R2C",#REF!),"")</f>
        <v>#REF!</v>
      </c>
      <c r="AL27" s="100" t="e">
        <f>IF(AND(#REF!="Media",#REF!="Catastrófico"),CONCATENATE("R2C",#REF!),"")</f>
        <v>#REF!</v>
      </c>
      <c r="AM27" s="101" t="e">
        <f>IF(AND(#REF!="Media",#REF!="Catastrófico"),CONCATENATE("R2C",#REF!),"")</f>
        <v>#REF!</v>
      </c>
      <c r="AN27" s="76"/>
      <c r="AO27" s="246"/>
      <c r="AP27" s="221"/>
      <c r="AQ27" s="221"/>
      <c r="AR27" s="221"/>
      <c r="AS27" s="221"/>
      <c r="AT27" s="247"/>
      <c r="AU27" s="76"/>
      <c r="AV27" s="76"/>
      <c r="AW27" s="266" t="s">
        <v>439</v>
      </c>
      <c r="AX27" s="268" t="s">
        <v>41</v>
      </c>
      <c r="AY27" s="117" t="s">
        <v>57</v>
      </c>
      <c r="AZ27" s="118" t="s">
        <v>440</v>
      </c>
      <c r="BA27" s="29">
        <v>0.25</v>
      </c>
      <c r="BB27" s="76"/>
      <c r="BC27" s="76"/>
      <c r="BD27" s="76"/>
      <c r="BE27" s="76"/>
      <c r="BF27" s="76"/>
      <c r="BG27" s="76"/>
    </row>
    <row r="28" spans="1:59" ht="22.5" customHeight="1" x14ac:dyDescent="0.35">
      <c r="A28" s="76"/>
      <c r="B28" s="199"/>
      <c r="C28" s="221"/>
      <c r="D28" s="200"/>
      <c r="E28" s="230"/>
      <c r="F28" s="221"/>
      <c r="G28" s="221"/>
      <c r="H28" s="221"/>
      <c r="I28" s="200"/>
      <c r="J28" s="110" t="e">
        <f>IF(AND(#REF!="Media",#REF!="Leve"),CONCATENATE("R3C",#REF!),"")</f>
        <v>#REF!</v>
      </c>
      <c r="K28" s="111" t="e">
        <f>IF(AND(#REF!="Media",#REF!="Leve"),CONCATENATE("R3C",#REF!),"")</f>
        <v>#REF!</v>
      </c>
      <c r="L28" s="111" t="e">
        <f>IF(AND(#REF!="Media",#REF!="Leve"),CONCATENATE("R3C",#REF!),"")</f>
        <v>#REF!</v>
      </c>
      <c r="M28" s="111" t="e">
        <f>IF(AND(#REF!="Media",#REF!="Leve"),CONCATENATE("R3C",#REF!),"")</f>
        <v>#REF!</v>
      </c>
      <c r="N28" s="111" t="e">
        <f>IF(AND(#REF!="Media",#REF!="Leve"),CONCATENATE("R3C",#REF!),"")</f>
        <v>#REF!</v>
      </c>
      <c r="O28" s="112" t="e">
        <f>IF(AND(#REF!="Media",#REF!="Leve"),CONCATENATE("R3C",#REF!),"")</f>
        <v>#REF!</v>
      </c>
      <c r="P28" s="110" t="e">
        <f>IF(AND(#REF!="Media",#REF!="Menor"),CONCATENATE("R3C",#REF!),"")</f>
        <v>#REF!</v>
      </c>
      <c r="Q28" s="111" t="e">
        <f>IF(AND(#REF!="Media",#REF!="Menor"),CONCATENATE("R3C",#REF!),"")</f>
        <v>#REF!</v>
      </c>
      <c r="R28" s="111" t="e">
        <f>IF(AND(#REF!="Media",#REF!="Menor"),CONCATENATE("R3C",#REF!),"")</f>
        <v>#REF!</v>
      </c>
      <c r="S28" s="111" t="e">
        <f>IF(AND(#REF!="Media",#REF!="Menor"),CONCATENATE("R3C",#REF!),"")</f>
        <v>#REF!</v>
      </c>
      <c r="T28" s="111" t="e">
        <f>IF(AND(#REF!="Media",#REF!="Menor"),CONCATENATE("R3C",#REF!),"")</f>
        <v>#REF!</v>
      </c>
      <c r="U28" s="112" t="e">
        <f>IF(AND(#REF!="Media",#REF!="Menor"),CONCATENATE("R3C",#REF!),"")</f>
        <v>#REF!</v>
      </c>
      <c r="V28" s="110" t="e">
        <f>IF(AND(#REF!="Media",#REF!="Moderado"),CONCATENATE("R3C",#REF!),"")</f>
        <v>#REF!</v>
      </c>
      <c r="W28" s="111" t="e">
        <f>IF(AND(#REF!="Media",#REF!="Moderado"),CONCATENATE("R3C",#REF!),"")</f>
        <v>#REF!</v>
      </c>
      <c r="X28" s="111" t="e">
        <f>IF(AND(#REF!="Media",#REF!="Moderado"),CONCATENATE("R3C",#REF!),"")</f>
        <v>#REF!</v>
      </c>
      <c r="Y28" s="111" t="e">
        <f>IF(AND(#REF!="Media",#REF!="Moderado"),CONCATENATE("R3C",#REF!),"")</f>
        <v>#REF!</v>
      </c>
      <c r="Z28" s="111" t="e">
        <f>IF(AND(#REF!="Media",#REF!="Moderado"),CONCATENATE("R3C",#REF!),"")</f>
        <v>#REF!</v>
      </c>
      <c r="AA28" s="112" t="e">
        <f>IF(AND(#REF!="Media",#REF!="Moderado"),CONCATENATE("R3C",#REF!),"")</f>
        <v>#REF!</v>
      </c>
      <c r="AB28" s="96" t="e">
        <f>IF(AND(#REF!="Media",#REF!="Mayor"),CONCATENATE("R3C",#REF!),"")</f>
        <v>#REF!</v>
      </c>
      <c r="AC28" s="97" t="e">
        <f>IF(AND(#REF!="Media",#REF!="Mayor"),CONCATENATE("R3C",#REF!),"")</f>
        <v>#REF!</v>
      </c>
      <c r="AD28" s="97" t="e">
        <f>IF(AND(#REF!="Media",#REF!="Mayor"),CONCATENATE("R3C",#REF!),"")</f>
        <v>#REF!</v>
      </c>
      <c r="AE28" s="97" t="e">
        <f>IF(AND(#REF!="Media",#REF!="Mayor"),CONCATENATE("R3C",#REF!),"")</f>
        <v>#REF!</v>
      </c>
      <c r="AF28" s="97" t="e">
        <f>IF(AND(#REF!="Media",#REF!="Mayor"),CONCATENATE("R3C",#REF!),"")</f>
        <v>#REF!</v>
      </c>
      <c r="AG28" s="98" t="e">
        <f>IF(AND(#REF!="Media",#REF!="Mayor"),CONCATENATE("R3C",#REF!),"")</f>
        <v>#REF!</v>
      </c>
      <c r="AH28" s="99" t="e">
        <f>IF(AND(#REF!="Media",#REF!="Catastrófico"),CONCATENATE("R3C",#REF!),"")</f>
        <v>#REF!</v>
      </c>
      <c r="AI28" s="100" t="e">
        <f>IF(AND(#REF!="Media",#REF!="Catastrófico"),CONCATENATE("R3C",#REF!),"")</f>
        <v>#REF!</v>
      </c>
      <c r="AJ28" s="100" t="e">
        <f>IF(AND(#REF!="Media",#REF!="Catastrófico"),CONCATENATE("R3C",#REF!),"")</f>
        <v>#REF!</v>
      </c>
      <c r="AK28" s="100" t="e">
        <f>IF(AND(#REF!="Media",#REF!="Catastrófico"),CONCATENATE("R3C",#REF!),"")</f>
        <v>#REF!</v>
      </c>
      <c r="AL28" s="100" t="e">
        <f>IF(AND(#REF!="Media",#REF!="Catastrófico"),CONCATENATE("R3C",#REF!),"")</f>
        <v>#REF!</v>
      </c>
      <c r="AM28" s="101" t="e">
        <f>IF(AND(#REF!="Media",#REF!="Catastrófico"),CONCATENATE("R3C",#REF!),"")</f>
        <v>#REF!</v>
      </c>
      <c r="AN28" s="76"/>
      <c r="AO28" s="246"/>
      <c r="AP28" s="221"/>
      <c r="AQ28" s="221"/>
      <c r="AR28" s="221"/>
      <c r="AS28" s="221"/>
      <c r="AT28" s="247"/>
      <c r="AU28" s="76"/>
      <c r="AV28" s="76"/>
      <c r="AW28" s="255"/>
      <c r="AX28" s="269"/>
      <c r="AY28" s="30" t="s">
        <v>441</v>
      </c>
      <c r="AZ28" s="39" t="s">
        <v>442</v>
      </c>
      <c r="BA28" s="31">
        <v>0.15</v>
      </c>
      <c r="BB28" s="76"/>
      <c r="BC28" s="76"/>
      <c r="BD28" s="76"/>
      <c r="BE28" s="76"/>
      <c r="BF28" s="76"/>
      <c r="BG28" s="76"/>
    </row>
    <row r="29" spans="1:59" ht="22.5" customHeight="1" x14ac:dyDescent="0.35">
      <c r="A29" s="76"/>
      <c r="B29" s="199"/>
      <c r="C29" s="221"/>
      <c r="D29" s="200"/>
      <c r="E29" s="230"/>
      <c r="F29" s="221"/>
      <c r="G29" s="221"/>
      <c r="H29" s="221"/>
      <c r="I29" s="200"/>
      <c r="J29" s="110" t="e">
        <f>IF(AND(#REF!="Media",#REF!="Leve"),CONCATENATE("R4C",#REF!),"")</f>
        <v>#REF!</v>
      </c>
      <c r="K29" s="111" t="e">
        <f>IF(AND(#REF!="Media",#REF!="Leve"),CONCATENATE("R4C",#REF!),"")</f>
        <v>#REF!</v>
      </c>
      <c r="L29" s="111" t="e">
        <f>IF(AND(#REF!="Media",#REF!="Leve"),CONCATENATE("R4C",#REF!),"")</f>
        <v>#REF!</v>
      </c>
      <c r="M29" s="111" t="e">
        <f>IF(AND(#REF!="Media",#REF!="Leve"),CONCATENATE("R4C",#REF!),"")</f>
        <v>#REF!</v>
      </c>
      <c r="N29" s="111" t="e">
        <f>IF(AND(#REF!="Media",#REF!="Leve"),CONCATENATE("R4C",#REF!),"")</f>
        <v>#REF!</v>
      </c>
      <c r="O29" s="112" t="e">
        <f>IF(AND(#REF!="Media",#REF!="Leve"),CONCATENATE("R4C",#REF!),"")</f>
        <v>#REF!</v>
      </c>
      <c r="P29" s="110" t="e">
        <f>IF(AND(#REF!="Media",#REF!="Menor"),CONCATENATE("R4C",#REF!),"")</f>
        <v>#REF!</v>
      </c>
      <c r="Q29" s="111" t="e">
        <f>IF(AND(#REF!="Media",#REF!="Menor"),CONCATENATE("R4C",#REF!),"")</f>
        <v>#REF!</v>
      </c>
      <c r="R29" s="111" t="e">
        <f>IF(AND(#REF!="Media",#REF!="Menor"),CONCATENATE("R4C",#REF!),"")</f>
        <v>#REF!</v>
      </c>
      <c r="S29" s="111" t="e">
        <f>IF(AND(#REF!="Media",#REF!="Menor"),CONCATENATE("R4C",#REF!),"")</f>
        <v>#REF!</v>
      </c>
      <c r="T29" s="111" t="e">
        <f>IF(AND(#REF!="Media",#REF!="Menor"),CONCATENATE("R4C",#REF!),"")</f>
        <v>#REF!</v>
      </c>
      <c r="U29" s="112" t="e">
        <f>IF(AND(#REF!="Media",#REF!="Menor"),CONCATENATE("R4C",#REF!),"")</f>
        <v>#REF!</v>
      </c>
      <c r="V29" s="110" t="e">
        <f>IF(AND(#REF!="Media",#REF!="Moderado"),CONCATENATE("R4C",#REF!),"")</f>
        <v>#REF!</v>
      </c>
      <c r="W29" s="111" t="e">
        <f>IF(AND(#REF!="Media",#REF!="Moderado"),CONCATENATE("R4C",#REF!),"")</f>
        <v>#REF!</v>
      </c>
      <c r="X29" s="111" t="e">
        <f>IF(AND(#REF!="Media",#REF!="Moderado"),CONCATENATE("R4C",#REF!),"")</f>
        <v>#REF!</v>
      </c>
      <c r="Y29" s="111" t="e">
        <f>IF(AND(#REF!="Media",#REF!="Moderado"),CONCATENATE("R4C",#REF!),"")</f>
        <v>#REF!</v>
      </c>
      <c r="Z29" s="111" t="e">
        <f>IF(AND(#REF!="Media",#REF!="Moderado"),CONCATENATE("R4C",#REF!),"")</f>
        <v>#REF!</v>
      </c>
      <c r="AA29" s="112" t="e">
        <f>IF(AND(#REF!="Media",#REF!="Moderado"),CONCATENATE("R4C",#REF!),"")</f>
        <v>#REF!</v>
      </c>
      <c r="AB29" s="96" t="e">
        <f>IF(AND(#REF!="Media",#REF!="Mayor"),CONCATENATE("R4C",#REF!),"")</f>
        <v>#REF!</v>
      </c>
      <c r="AC29" s="97" t="e">
        <f>IF(AND(#REF!="Media",#REF!="Mayor"),CONCATENATE("R4C",#REF!),"")</f>
        <v>#REF!</v>
      </c>
      <c r="AD29" s="97" t="e">
        <f>IF(AND(#REF!="Media",#REF!="Mayor"),CONCATENATE("R4C",#REF!),"")</f>
        <v>#REF!</v>
      </c>
      <c r="AE29" s="97" t="e">
        <f>IF(AND(#REF!="Media",#REF!="Mayor"),CONCATENATE("R4C",#REF!),"")</f>
        <v>#REF!</v>
      </c>
      <c r="AF29" s="97" t="e">
        <f>IF(AND(#REF!="Media",#REF!="Mayor"),CONCATENATE("R4C",#REF!),"")</f>
        <v>#REF!</v>
      </c>
      <c r="AG29" s="98" t="e">
        <f>IF(AND(#REF!="Media",#REF!="Mayor"),CONCATENATE("R4C",#REF!),"")</f>
        <v>#REF!</v>
      </c>
      <c r="AH29" s="99" t="e">
        <f>IF(AND(#REF!="Media",#REF!="Catastrófico"),CONCATENATE("R4C",#REF!),"")</f>
        <v>#REF!</v>
      </c>
      <c r="AI29" s="100" t="e">
        <f>IF(AND(#REF!="Media",#REF!="Catastrófico"),CONCATENATE("R4C",#REF!),"")</f>
        <v>#REF!</v>
      </c>
      <c r="AJ29" s="100" t="e">
        <f>IF(AND(#REF!="Media",#REF!="Catastrófico"),CONCATENATE("R4C",#REF!),"")</f>
        <v>#REF!</v>
      </c>
      <c r="AK29" s="100" t="e">
        <f>IF(AND(#REF!="Media",#REF!="Catastrófico"),CONCATENATE("R4C",#REF!),"")</f>
        <v>#REF!</v>
      </c>
      <c r="AL29" s="100" t="e">
        <f>IF(AND(#REF!="Media",#REF!="Catastrófico"),CONCATENATE("R4C",#REF!),"")</f>
        <v>#REF!</v>
      </c>
      <c r="AM29" s="101" t="e">
        <f>IF(AND(#REF!="Media",#REF!="Catastrófico"),CONCATENATE("R4C",#REF!),"")</f>
        <v>#REF!</v>
      </c>
      <c r="AN29" s="76"/>
      <c r="AO29" s="246"/>
      <c r="AP29" s="221"/>
      <c r="AQ29" s="221"/>
      <c r="AR29" s="221"/>
      <c r="AS29" s="221"/>
      <c r="AT29" s="247"/>
      <c r="AU29" s="76"/>
      <c r="AV29" s="76"/>
      <c r="AW29" s="255"/>
      <c r="AX29" s="258"/>
      <c r="AY29" s="30" t="s">
        <v>443</v>
      </c>
      <c r="AZ29" s="39" t="s">
        <v>444</v>
      </c>
      <c r="BA29" s="31">
        <v>0.1</v>
      </c>
      <c r="BB29" s="76"/>
      <c r="BC29" s="76"/>
      <c r="BD29" s="76"/>
      <c r="BE29" s="76"/>
      <c r="BF29" s="76"/>
      <c r="BG29" s="76"/>
    </row>
    <row r="30" spans="1:59" ht="22.5" customHeight="1" x14ac:dyDescent="0.35">
      <c r="A30" s="76"/>
      <c r="B30" s="199"/>
      <c r="C30" s="221"/>
      <c r="D30" s="200"/>
      <c r="E30" s="230"/>
      <c r="F30" s="221"/>
      <c r="G30" s="221"/>
      <c r="H30" s="221"/>
      <c r="I30" s="200"/>
      <c r="J30" s="110" t="e">
        <f>IF(AND(#REF!="Media",#REF!="Leve"),CONCATENATE("R5C",#REF!),"")</f>
        <v>#REF!</v>
      </c>
      <c r="K30" s="111" t="e">
        <f>IF(AND(#REF!="Media",#REF!="Leve"),CONCATENATE("R5C",#REF!),"")</f>
        <v>#REF!</v>
      </c>
      <c r="L30" s="111" t="e">
        <f>IF(AND(#REF!="Media",#REF!="Leve"),CONCATENATE("R5C",#REF!),"")</f>
        <v>#REF!</v>
      </c>
      <c r="M30" s="111" t="e">
        <f>IF(AND(#REF!="Media",#REF!="Leve"),CONCATENATE("R5C",#REF!),"")</f>
        <v>#REF!</v>
      </c>
      <c r="N30" s="111" t="e">
        <f>IF(AND(#REF!="Media",#REF!="Leve"),CONCATENATE("R5C",#REF!),"")</f>
        <v>#REF!</v>
      </c>
      <c r="O30" s="112" t="e">
        <f>IF(AND(#REF!="Media",#REF!="Leve"),CONCATENATE("R5C",#REF!),"")</f>
        <v>#REF!</v>
      </c>
      <c r="P30" s="110" t="e">
        <f>IF(AND(#REF!="Media",#REF!="Menor"),CONCATENATE("R5C",#REF!),"")</f>
        <v>#REF!</v>
      </c>
      <c r="Q30" s="111" t="e">
        <f>IF(AND(#REF!="Media",#REF!="Menor"),CONCATENATE("R5C",#REF!),"")</f>
        <v>#REF!</v>
      </c>
      <c r="R30" s="111" t="e">
        <f>IF(AND(#REF!="Media",#REF!="Menor"),CONCATENATE("R5C",#REF!),"")</f>
        <v>#REF!</v>
      </c>
      <c r="S30" s="111" t="e">
        <f>IF(AND(#REF!="Media",#REF!="Menor"),CONCATENATE("R5C",#REF!),"")</f>
        <v>#REF!</v>
      </c>
      <c r="T30" s="111" t="e">
        <f>IF(AND(#REF!="Media",#REF!="Menor"),CONCATENATE("R5C",#REF!),"")</f>
        <v>#REF!</v>
      </c>
      <c r="U30" s="112" t="e">
        <f>IF(AND(#REF!="Media",#REF!="Menor"),CONCATENATE("R5C",#REF!),"")</f>
        <v>#REF!</v>
      </c>
      <c r="V30" s="110" t="e">
        <f>IF(AND(#REF!="Media",#REF!="Moderado"),CONCATENATE("R5C",#REF!),"")</f>
        <v>#REF!</v>
      </c>
      <c r="W30" s="111" t="e">
        <f>IF(AND(#REF!="Media",#REF!="Moderado"),CONCATENATE("R5C",#REF!),"")</f>
        <v>#REF!</v>
      </c>
      <c r="X30" s="111" t="e">
        <f>IF(AND(#REF!="Media",#REF!="Moderado"),CONCATENATE("R5C",#REF!),"")</f>
        <v>#REF!</v>
      </c>
      <c r="Y30" s="111" t="e">
        <f>IF(AND(#REF!="Media",#REF!="Moderado"),CONCATENATE("R5C",#REF!),"")</f>
        <v>#REF!</v>
      </c>
      <c r="Z30" s="111" t="e">
        <f>IF(AND(#REF!="Media",#REF!="Moderado"),CONCATENATE("R5C",#REF!),"")</f>
        <v>#REF!</v>
      </c>
      <c r="AA30" s="112" t="e">
        <f>IF(AND(#REF!="Media",#REF!="Moderado"),CONCATENATE("R5C",#REF!),"")</f>
        <v>#REF!</v>
      </c>
      <c r="AB30" s="96" t="e">
        <f>IF(AND(#REF!="Media",#REF!="Mayor"),CONCATENATE("R5C",#REF!),"")</f>
        <v>#REF!</v>
      </c>
      <c r="AC30" s="97" t="e">
        <f>IF(AND(#REF!="Media",#REF!="Mayor"),CONCATENATE("R5C",#REF!),"")</f>
        <v>#REF!</v>
      </c>
      <c r="AD30" s="97" t="e">
        <f>IF(AND(#REF!="Media",#REF!="Mayor"),CONCATENATE("R5C",#REF!),"")</f>
        <v>#REF!</v>
      </c>
      <c r="AE30" s="97" t="e">
        <f>IF(AND(#REF!="Media",#REF!="Mayor"),CONCATENATE("R5C",#REF!),"")</f>
        <v>#REF!</v>
      </c>
      <c r="AF30" s="97" t="e">
        <f>IF(AND(#REF!="Media",#REF!="Mayor"),CONCATENATE("R5C",#REF!),"")</f>
        <v>#REF!</v>
      </c>
      <c r="AG30" s="98" t="e">
        <f>IF(AND(#REF!="Media",#REF!="Mayor"),CONCATENATE("R5C",#REF!),"")</f>
        <v>#REF!</v>
      </c>
      <c r="AH30" s="99" t="e">
        <f>IF(AND(#REF!="Media",#REF!="Catastrófico"),CONCATENATE("R5C",#REF!),"")</f>
        <v>#REF!</v>
      </c>
      <c r="AI30" s="100" t="e">
        <f>IF(AND(#REF!="Media",#REF!="Catastrófico"),CONCATENATE("R5C",#REF!),"")</f>
        <v>#REF!</v>
      </c>
      <c r="AJ30" s="100" t="e">
        <f>IF(AND(#REF!="Media",#REF!="Catastrófico"),CONCATENATE("R5C",#REF!),"")</f>
        <v>#REF!</v>
      </c>
      <c r="AK30" s="100" t="e">
        <f>IF(AND(#REF!="Media",#REF!="Catastrófico"),CONCATENATE("R5C",#REF!),"")</f>
        <v>#REF!</v>
      </c>
      <c r="AL30" s="100" t="e">
        <f>IF(AND(#REF!="Media",#REF!="Catastrófico"),CONCATENATE("R5C",#REF!),"")</f>
        <v>#REF!</v>
      </c>
      <c r="AM30" s="101" t="e">
        <f>IF(AND(#REF!="Media",#REF!="Catastrófico"),CONCATENATE("R5C",#REF!),"")</f>
        <v>#REF!</v>
      </c>
      <c r="AN30" s="76"/>
      <c r="AO30" s="246"/>
      <c r="AP30" s="221"/>
      <c r="AQ30" s="221"/>
      <c r="AR30" s="221"/>
      <c r="AS30" s="221"/>
      <c r="AT30" s="247"/>
      <c r="AU30" s="76"/>
      <c r="AV30" s="76"/>
      <c r="AW30" s="255"/>
      <c r="AX30" s="257" t="s">
        <v>42</v>
      </c>
      <c r="AY30" s="30" t="s">
        <v>445</v>
      </c>
      <c r="AZ30" s="39" t="s">
        <v>446</v>
      </c>
      <c r="BA30" s="31">
        <v>0.25</v>
      </c>
      <c r="BB30" s="76"/>
      <c r="BC30" s="76"/>
      <c r="BD30" s="76"/>
      <c r="BE30" s="76"/>
      <c r="BF30" s="76"/>
      <c r="BG30" s="76"/>
    </row>
    <row r="31" spans="1:59" ht="22.5" customHeight="1" x14ac:dyDescent="0.35">
      <c r="A31" s="76"/>
      <c r="B31" s="199"/>
      <c r="C31" s="221"/>
      <c r="D31" s="200"/>
      <c r="E31" s="230"/>
      <c r="F31" s="221"/>
      <c r="G31" s="221"/>
      <c r="H31" s="221"/>
      <c r="I31" s="200"/>
      <c r="J31" s="110" t="e">
        <f>IF(AND(#REF!="Media",#REF!="Leve"),CONCATENATE("R6C",#REF!),"")</f>
        <v>#REF!</v>
      </c>
      <c r="K31" s="111" t="e">
        <f>IF(AND(#REF!="Media",#REF!="Leve"),CONCATENATE("R6C",#REF!),"")</f>
        <v>#REF!</v>
      </c>
      <c r="L31" s="111" t="e">
        <f>IF(AND(#REF!="Media",#REF!="Leve"),CONCATENATE("R6C",#REF!),"")</f>
        <v>#REF!</v>
      </c>
      <c r="M31" s="111" t="e">
        <f>IF(AND(#REF!="Media",#REF!="Leve"),CONCATENATE("R6C",#REF!),"")</f>
        <v>#REF!</v>
      </c>
      <c r="N31" s="111" t="e">
        <f>IF(AND(#REF!="Media",#REF!="Leve"),CONCATENATE("R6C",#REF!),"")</f>
        <v>#REF!</v>
      </c>
      <c r="O31" s="112" t="e">
        <f>IF(AND(#REF!="Media",#REF!="Leve"),CONCATENATE("R6C",#REF!),"")</f>
        <v>#REF!</v>
      </c>
      <c r="P31" s="110" t="e">
        <f>IF(AND(#REF!="Media",#REF!="Menor"),CONCATENATE("R6C",#REF!),"")</f>
        <v>#REF!</v>
      </c>
      <c r="Q31" s="111" t="e">
        <f>IF(AND(#REF!="Media",#REF!="Menor"),CONCATENATE("R6C",#REF!),"")</f>
        <v>#REF!</v>
      </c>
      <c r="R31" s="111" t="e">
        <f>IF(AND(#REF!="Media",#REF!="Menor"),CONCATENATE("R6C",#REF!),"")</f>
        <v>#REF!</v>
      </c>
      <c r="S31" s="111" t="e">
        <f>IF(AND(#REF!="Media",#REF!="Menor"),CONCATENATE("R6C",#REF!),"")</f>
        <v>#REF!</v>
      </c>
      <c r="T31" s="111" t="e">
        <f>IF(AND(#REF!="Media",#REF!="Menor"),CONCATENATE("R6C",#REF!),"")</f>
        <v>#REF!</v>
      </c>
      <c r="U31" s="112" t="e">
        <f>IF(AND(#REF!="Media",#REF!="Menor"),CONCATENATE("R6C",#REF!),"")</f>
        <v>#REF!</v>
      </c>
      <c r="V31" s="110" t="e">
        <f>IF(AND(#REF!="Media",#REF!="Moderado"),CONCATENATE("R6C",#REF!),"")</f>
        <v>#REF!</v>
      </c>
      <c r="W31" s="111" t="e">
        <f>IF(AND(#REF!="Media",#REF!="Moderado"),CONCATENATE("R6C",#REF!),"")</f>
        <v>#REF!</v>
      </c>
      <c r="X31" s="111" t="e">
        <f>IF(AND(#REF!="Media",#REF!="Moderado"),CONCATENATE("R6C",#REF!),"")</f>
        <v>#REF!</v>
      </c>
      <c r="Y31" s="111" t="e">
        <f>IF(AND(#REF!="Media",#REF!="Moderado"),CONCATENATE("R6C",#REF!),"")</f>
        <v>#REF!</v>
      </c>
      <c r="Z31" s="111" t="e">
        <f>IF(AND(#REF!="Media",#REF!="Moderado"),CONCATENATE("R6C",#REF!),"")</f>
        <v>#REF!</v>
      </c>
      <c r="AA31" s="112" t="e">
        <f>IF(AND(#REF!="Media",#REF!="Moderado"),CONCATENATE("R6C",#REF!),"")</f>
        <v>#REF!</v>
      </c>
      <c r="AB31" s="96" t="e">
        <f>IF(AND(#REF!="Media",#REF!="Mayor"),CONCATENATE("R6C",#REF!),"")</f>
        <v>#REF!</v>
      </c>
      <c r="AC31" s="97" t="e">
        <f>IF(AND(#REF!="Media",#REF!="Mayor"),CONCATENATE("R6C",#REF!),"")</f>
        <v>#REF!</v>
      </c>
      <c r="AD31" s="97" t="e">
        <f>IF(AND(#REF!="Media",#REF!="Mayor"),CONCATENATE("R6C",#REF!),"")</f>
        <v>#REF!</v>
      </c>
      <c r="AE31" s="97" t="e">
        <f>IF(AND(#REF!="Media",#REF!="Mayor"),CONCATENATE("R6C",#REF!),"")</f>
        <v>#REF!</v>
      </c>
      <c r="AF31" s="97" t="e">
        <f>IF(AND(#REF!="Media",#REF!="Mayor"),CONCATENATE("R6C",#REF!),"")</f>
        <v>#REF!</v>
      </c>
      <c r="AG31" s="98" t="e">
        <f>IF(AND(#REF!="Media",#REF!="Mayor"),CONCATENATE("R6C",#REF!),"")</f>
        <v>#REF!</v>
      </c>
      <c r="AH31" s="99" t="e">
        <f>IF(AND(#REF!="Media",#REF!="Catastrófico"),CONCATENATE("R6C",#REF!),"")</f>
        <v>#REF!</v>
      </c>
      <c r="AI31" s="100" t="e">
        <f>IF(AND(#REF!="Media",#REF!="Catastrófico"),CONCATENATE("R6C",#REF!),"")</f>
        <v>#REF!</v>
      </c>
      <c r="AJ31" s="100" t="e">
        <f>IF(AND(#REF!="Media",#REF!="Catastrófico"),CONCATENATE("R6C",#REF!),"")</f>
        <v>#REF!</v>
      </c>
      <c r="AK31" s="100" t="e">
        <f>IF(AND(#REF!="Media",#REF!="Catastrófico"),CONCATENATE("R6C",#REF!),"")</f>
        <v>#REF!</v>
      </c>
      <c r="AL31" s="100" t="e">
        <f>IF(AND(#REF!="Media",#REF!="Catastrófico"),CONCATENATE("R6C",#REF!),"")</f>
        <v>#REF!</v>
      </c>
      <c r="AM31" s="101" t="e">
        <f>IF(AND(#REF!="Media",#REF!="Catastrófico"),CONCATENATE("R6C",#REF!),"")</f>
        <v>#REF!</v>
      </c>
      <c r="AN31" s="76"/>
      <c r="AO31" s="246"/>
      <c r="AP31" s="221"/>
      <c r="AQ31" s="221"/>
      <c r="AR31" s="221"/>
      <c r="AS31" s="221"/>
      <c r="AT31" s="247"/>
      <c r="AU31" s="76"/>
      <c r="AV31" s="76"/>
      <c r="AW31" s="267"/>
      <c r="AX31" s="258"/>
      <c r="AY31" s="30" t="s">
        <v>58</v>
      </c>
      <c r="AZ31" s="39" t="s">
        <v>447</v>
      </c>
      <c r="BA31" s="31">
        <v>0.15</v>
      </c>
      <c r="BB31" s="76"/>
      <c r="BC31" s="76"/>
      <c r="BD31" s="76"/>
      <c r="BE31" s="76"/>
      <c r="BF31" s="76"/>
      <c r="BG31" s="76"/>
    </row>
    <row r="32" spans="1:59" ht="22.5" customHeight="1" x14ac:dyDescent="0.35">
      <c r="A32" s="76"/>
      <c r="B32" s="199"/>
      <c r="C32" s="221"/>
      <c r="D32" s="200"/>
      <c r="E32" s="230"/>
      <c r="F32" s="221"/>
      <c r="G32" s="221"/>
      <c r="H32" s="221"/>
      <c r="I32" s="200"/>
      <c r="J32" s="110" t="e">
        <f>IF(AND(#REF!="Media",#REF!="Leve"),CONCATENATE("R7C",#REF!),"")</f>
        <v>#REF!</v>
      </c>
      <c r="K32" s="111" t="e">
        <f>IF(AND(#REF!="Media",#REF!="Leve"),CONCATENATE("R7C",#REF!),"")</f>
        <v>#REF!</v>
      </c>
      <c r="L32" s="111" t="e">
        <f>IF(AND(#REF!="Media",#REF!="Leve"),CONCATENATE("R7C",#REF!),"")</f>
        <v>#REF!</v>
      </c>
      <c r="M32" s="111" t="e">
        <f>IF(AND(#REF!="Media",#REF!="Leve"),CONCATENATE("R7C",#REF!),"")</f>
        <v>#REF!</v>
      </c>
      <c r="N32" s="111" t="e">
        <f>IF(AND(#REF!="Media",#REF!="Leve"),CONCATENATE("R7C",#REF!),"")</f>
        <v>#REF!</v>
      </c>
      <c r="O32" s="112" t="e">
        <f>IF(AND(#REF!="Media",#REF!="Leve"),CONCATENATE("R7C",#REF!),"")</f>
        <v>#REF!</v>
      </c>
      <c r="P32" s="110" t="e">
        <f>IF(AND(#REF!="Media",#REF!="Menor"),CONCATENATE("R7C",#REF!),"")</f>
        <v>#REF!</v>
      </c>
      <c r="Q32" s="111" t="e">
        <f>IF(AND(#REF!="Media",#REF!="Menor"),CONCATENATE("R7C",#REF!),"")</f>
        <v>#REF!</v>
      </c>
      <c r="R32" s="111" t="e">
        <f>IF(AND(#REF!="Media",#REF!="Menor"),CONCATENATE("R7C",#REF!),"")</f>
        <v>#REF!</v>
      </c>
      <c r="S32" s="111" t="e">
        <f>IF(AND(#REF!="Media",#REF!="Menor"),CONCATENATE("R7C",#REF!),"")</f>
        <v>#REF!</v>
      </c>
      <c r="T32" s="111" t="e">
        <f>IF(AND(#REF!="Media",#REF!="Menor"),CONCATENATE("R7C",#REF!),"")</f>
        <v>#REF!</v>
      </c>
      <c r="U32" s="112" t="e">
        <f>IF(AND(#REF!="Media",#REF!="Menor"),CONCATENATE("R7C",#REF!),"")</f>
        <v>#REF!</v>
      </c>
      <c r="V32" s="110" t="e">
        <f>IF(AND(#REF!="Media",#REF!="Moderado"),CONCATENATE("R7C",#REF!),"")</f>
        <v>#REF!</v>
      </c>
      <c r="W32" s="111" t="e">
        <f>IF(AND(#REF!="Media",#REF!="Moderado"),CONCATENATE("R7C",#REF!),"")</f>
        <v>#REF!</v>
      </c>
      <c r="X32" s="111" t="e">
        <f>IF(AND(#REF!="Media",#REF!="Moderado"),CONCATENATE("R7C",#REF!),"")</f>
        <v>#REF!</v>
      </c>
      <c r="Y32" s="111" t="e">
        <f>IF(AND(#REF!="Media",#REF!="Moderado"),CONCATENATE("R7C",#REF!),"")</f>
        <v>#REF!</v>
      </c>
      <c r="Z32" s="111" t="e">
        <f>IF(AND(#REF!="Media",#REF!="Moderado"),CONCATENATE("R7C",#REF!),"")</f>
        <v>#REF!</v>
      </c>
      <c r="AA32" s="112" t="e">
        <f>IF(AND(#REF!="Media",#REF!="Moderado"),CONCATENATE("R7C",#REF!),"")</f>
        <v>#REF!</v>
      </c>
      <c r="AB32" s="96" t="e">
        <f>IF(AND(#REF!="Media",#REF!="Mayor"),CONCATENATE("R7C",#REF!),"")</f>
        <v>#REF!</v>
      </c>
      <c r="AC32" s="97" t="e">
        <f>IF(AND(#REF!="Media",#REF!="Mayor"),CONCATENATE("R7C",#REF!),"")</f>
        <v>#REF!</v>
      </c>
      <c r="AD32" s="97" t="e">
        <f>IF(AND(#REF!="Media",#REF!="Mayor"),CONCATENATE("R7C",#REF!),"")</f>
        <v>#REF!</v>
      </c>
      <c r="AE32" s="97" t="e">
        <f>IF(AND(#REF!="Media",#REF!="Mayor"),CONCATENATE("R7C",#REF!),"")</f>
        <v>#REF!</v>
      </c>
      <c r="AF32" s="97" t="e">
        <f>IF(AND(#REF!="Media",#REF!="Mayor"),CONCATENATE("R7C",#REF!),"")</f>
        <v>#REF!</v>
      </c>
      <c r="AG32" s="98" t="e">
        <f>IF(AND(#REF!="Media",#REF!="Mayor"),CONCATENATE("R7C",#REF!),"")</f>
        <v>#REF!</v>
      </c>
      <c r="AH32" s="99" t="e">
        <f>IF(AND(#REF!="Media",#REF!="Catastrófico"),CONCATENATE("R7C",#REF!),"")</f>
        <v>#REF!</v>
      </c>
      <c r="AI32" s="100" t="e">
        <f>IF(AND(#REF!="Media",#REF!="Catastrófico"),CONCATENATE("R7C",#REF!),"")</f>
        <v>#REF!</v>
      </c>
      <c r="AJ32" s="100" t="e">
        <f>IF(AND(#REF!="Media",#REF!="Catastrófico"),CONCATENATE("R7C",#REF!),"")</f>
        <v>#REF!</v>
      </c>
      <c r="AK32" s="100" t="e">
        <f>IF(AND(#REF!="Media",#REF!="Catastrófico"),CONCATENATE("R7C",#REF!),"")</f>
        <v>#REF!</v>
      </c>
      <c r="AL32" s="100" t="e">
        <f>IF(AND(#REF!="Media",#REF!="Catastrófico"),CONCATENATE("R7C",#REF!),"")</f>
        <v>#REF!</v>
      </c>
      <c r="AM32" s="101" t="e">
        <f>IF(AND(#REF!="Media",#REF!="Catastrófico"),CONCATENATE("R7C",#REF!),"")</f>
        <v>#REF!</v>
      </c>
      <c r="AN32" s="76"/>
      <c r="AO32" s="246"/>
      <c r="AP32" s="221"/>
      <c r="AQ32" s="221"/>
      <c r="AR32" s="221"/>
      <c r="AS32" s="221"/>
      <c r="AT32" s="247"/>
      <c r="AU32" s="76"/>
      <c r="AV32" s="76"/>
      <c r="AW32" s="254" t="s">
        <v>448</v>
      </c>
      <c r="AX32" s="257" t="s">
        <v>44</v>
      </c>
      <c r="AY32" s="30" t="s">
        <v>59</v>
      </c>
      <c r="AZ32" s="39" t="s">
        <v>449</v>
      </c>
      <c r="BA32" s="32" t="s">
        <v>450</v>
      </c>
      <c r="BB32" s="76"/>
      <c r="BC32" s="76"/>
      <c r="BD32" s="76"/>
      <c r="BE32" s="76"/>
      <c r="BF32" s="76"/>
      <c r="BG32" s="76"/>
    </row>
    <row r="33" spans="1:59" ht="22.5" customHeight="1" x14ac:dyDescent="0.35">
      <c r="A33" s="76"/>
      <c r="B33" s="199"/>
      <c r="C33" s="221"/>
      <c r="D33" s="200"/>
      <c r="E33" s="230"/>
      <c r="F33" s="221"/>
      <c r="G33" s="221"/>
      <c r="H33" s="221"/>
      <c r="I33" s="200"/>
      <c r="J33" s="110" t="e">
        <f>IF(AND(#REF!="Media",#REF!="Leve"),CONCATENATE("R8C",#REF!),"")</f>
        <v>#REF!</v>
      </c>
      <c r="K33" s="111" t="e">
        <f>IF(AND(#REF!="Media",#REF!="Leve"),CONCATENATE("R8C",#REF!),"")</f>
        <v>#REF!</v>
      </c>
      <c r="L33" s="111" t="e">
        <f>IF(AND(#REF!="Media",#REF!="Leve"),CONCATENATE("R8C",#REF!),"")</f>
        <v>#REF!</v>
      </c>
      <c r="M33" s="111" t="e">
        <f>IF(AND(#REF!="Media",#REF!="Leve"),CONCATENATE("R8C",#REF!),"")</f>
        <v>#REF!</v>
      </c>
      <c r="N33" s="111" t="e">
        <f>IF(AND(#REF!="Media",#REF!="Leve"),CONCATENATE("R8C",#REF!),"")</f>
        <v>#REF!</v>
      </c>
      <c r="O33" s="112" t="e">
        <f>IF(AND(#REF!="Media",#REF!="Leve"),CONCATENATE("R8C",#REF!),"")</f>
        <v>#REF!</v>
      </c>
      <c r="P33" s="110" t="e">
        <f>IF(AND(#REF!="Media",#REF!="Menor"),CONCATENATE("R8C",#REF!),"")</f>
        <v>#REF!</v>
      </c>
      <c r="Q33" s="111" t="e">
        <f>IF(AND(#REF!="Media",#REF!="Menor"),CONCATENATE("R8C",#REF!),"")</f>
        <v>#REF!</v>
      </c>
      <c r="R33" s="111" t="e">
        <f>IF(AND(#REF!="Media",#REF!="Menor"),CONCATENATE("R8C",#REF!),"")</f>
        <v>#REF!</v>
      </c>
      <c r="S33" s="111" t="e">
        <f>IF(AND(#REF!="Media",#REF!="Menor"),CONCATENATE("R8C",#REF!),"")</f>
        <v>#REF!</v>
      </c>
      <c r="T33" s="111" t="e">
        <f>IF(AND(#REF!="Media",#REF!="Menor"),CONCATENATE("R8C",#REF!),"")</f>
        <v>#REF!</v>
      </c>
      <c r="U33" s="112" t="e">
        <f>IF(AND(#REF!="Media",#REF!="Menor"),CONCATENATE("R8C",#REF!),"")</f>
        <v>#REF!</v>
      </c>
      <c r="V33" s="110" t="e">
        <f>IF(AND(#REF!="Media",#REF!="Moderado"),CONCATENATE("R8C",#REF!),"")</f>
        <v>#REF!</v>
      </c>
      <c r="W33" s="111" t="e">
        <f>IF(AND(#REF!="Media",#REF!="Moderado"),CONCATENATE("R8C",#REF!),"")</f>
        <v>#REF!</v>
      </c>
      <c r="X33" s="111" t="e">
        <f>IF(AND(#REF!="Media",#REF!="Moderado"),CONCATENATE("R8C",#REF!),"")</f>
        <v>#REF!</v>
      </c>
      <c r="Y33" s="111" t="e">
        <f>IF(AND(#REF!="Media",#REF!="Moderado"),CONCATENATE("R8C",#REF!),"")</f>
        <v>#REF!</v>
      </c>
      <c r="Z33" s="111" t="e">
        <f>IF(AND(#REF!="Media",#REF!="Moderado"),CONCATENATE("R8C",#REF!),"")</f>
        <v>#REF!</v>
      </c>
      <c r="AA33" s="112" t="e">
        <f>IF(AND(#REF!="Media",#REF!="Moderado"),CONCATENATE("R8C",#REF!),"")</f>
        <v>#REF!</v>
      </c>
      <c r="AB33" s="96" t="e">
        <f>IF(AND(#REF!="Media",#REF!="Mayor"),CONCATENATE("R8C",#REF!),"")</f>
        <v>#REF!</v>
      </c>
      <c r="AC33" s="97" t="e">
        <f>IF(AND(#REF!="Media",#REF!="Mayor"),CONCATENATE("R8C",#REF!),"")</f>
        <v>#REF!</v>
      </c>
      <c r="AD33" s="97" t="e">
        <f>IF(AND(#REF!="Media",#REF!="Mayor"),CONCATENATE("R8C",#REF!),"")</f>
        <v>#REF!</v>
      </c>
      <c r="AE33" s="97" t="e">
        <f>IF(AND(#REF!="Media",#REF!="Mayor"),CONCATENATE("R8C",#REF!),"")</f>
        <v>#REF!</v>
      </c>
      <c r="AF33" s="97" t="e">
        <f>IF(AND(#REF!="Media",#REF!="Mayor"),CONCATENATE("R8C",#REF!),"")</f>
        <v>#REF!</v>
      </c>
      <c r="AG33" s="98" t="e">
        <f>IF(AND(#REF!="Media",#REF!="Mayor"),CONCATENATE("R8C",#REF!),"")</f>
        <v>#REF!</v>
      </c>
      <c r="AH33" s="99" t="e">
        <f>IF(AND(#REF!="Media",#REF!="Catastrófico"),CONCATENATE("R8C",#REF!),"")</f>
        <v>#REF!</v>
      </c>
      <c r="AI33" s="100" t="e">
        <f>IF(AND(#REF!="Media",#REF!="Catastrófico"),CONCATENATE("R8C",#REF!),"")</f>
        <v>#REF!</v>
      </c>
      <c r="AJ33" s="100" t="e">
        <f>IF(AND(#REF!="Media",#REF!="Catastrófico"),CONCATENATE("R8C",#REF!),"")</f>
        <v>#REF!</v>
      </c>
      <c r="AK33" s="100" t="e">
        <f>IF(AND(#REF!="Media",#REF!="Catastrófico"),CONCATENATE("R8C",#REF!),"")</f>
        <v>#REF!</v>
      </c>
      <c r="AL33" s="100" t="e">
        <f>IF(AND(#REF!="Media",#REF!="Catastrófico"),CONCATENATE("R8C",#REF!),"")</f>
        <v>#REF!</v>
      </c>
      <c r="AM33" s="101" t="e">
        <f>IF(AND(#REF!="Media",#REF!="Catastrófico"),CONCATENATE("R8C",#REF!),"")</f>
        <v>#REF!</v>
      </c>
      <c r="AN33" s="76"/>
      <c r="AO33" s="246"/>
      <c r="AP33" s="221"/>
      <c r="AQ33" s="221"/>
      <c r="AR33" s="221"/>
      <c r="AS33" s="221"/>
      <c r="AT33" s="247"/>
      <c r="AU33" s="76"/>
      <c r="AV33" s="76"/>
      <c r="AW33" s="255"/>
      <c r="AX33" s="258"/>
      <c r="AY33" s="30" t="s">
        <v>451</v>
      </c>
      <c r="AZ33" s="39" t="s">
        <v>452</v>
      </c>
      <c r="BA33" s="32" t="s">
        <v>450</v>
      </c>
      <c r="BB33" s="76"/>
      <c r="BC33" s="76"/>
      <c r="BD33" s="76"/>
      <c r="BE33" s="76"/>
      <c r="BF33" s="76"/>
      <c r="BG33" s="76"/>
    </row>
    <row r="34" spans="1:59" ht="22.5" customHeight="1" x14ac:dyDescent="0.35">
      <c r="A34" s="76"/>
      <c r="B34" s="199"/>
      <c r="C34" s="221"/>
      <c r="D34" s="200"/>
      <c r="E34" s="230"/>
      <c r="F34" s="221"/>
      <c r="G34" s="221"/>
      <c r="H34" s="221"/>
      <c r="I34" s="200"/>
      <c r="J34" s="110" t="e">
        <f>IF(AND(#REF!="Media",#REF!="Leve"),CONCATENATE("R9C",#REF!),"")</f>
        <v>#REF!</v>
      </c>
      <c r="K34" s="111" t="e">
        <f>IF(AND(#REF!="Media",#REF!="Leve"),CONCATENATE("R9C",#REF!),"")</f>
        <v>#REF!</v>
      </c>
      <c r="L34" s="111" t="e">
        <f>IF(AND(#REF!="Media",#REF!="Leve"),CONCATENATE("R9C",#REF!),"")</f>
        <v>#REF!</v>
      </c>
      <c r="M34" s="111" t="e">
        <f>IF(AND(#REF!="Media",#REF!="Leve"),CONCATENATE("R9C",#REF!),"")</f>
        <v>#REF!</v>
      </c>
      <c r="N34" s="111" t="e">
        <f>IF(AND(#REF!="Media",#REF!="Leve"),CONCATENATE("R9C",#REF!),"")</f>
        <v>#REF!</v>
      </c>
      <c r="O34" s="112" t="e">
        <f>IF(AND(#REF!="Media",#REF!="Leve"),CONCATENATE("R9C",#REF!),"")</f>
        <v>#REF!</v>
      </c>
      <c r="P34" s="110" t="e">
        <f>IF(AND(#REF!="Media",#REF!="Menor"),CONCATENATE("R9C",#REF!),"")</f>
        <v>#REF!</v>
      </c>
      <c r="Q34" s="111" t="e">
        <f>IF(AND(#REF!="Media",#REF!="Menor"),CONCATENATE("R9C",#REF!),"")</f>
        <v>#REF!</v>
      </c>
      <c r="R34" s="111" t="e">
        <f>IF(AND(#REF!="Media",#REF!="Menor"),CONCATENATE("R9C",#REF!),"")</f>
        <v>#REF!</v>
      </c>
      <c r="S34" s="111" t="e">
        <f>IF(AND(#REF!="Media",#REF!="Menor"),CONCATENATE("R9C",#REF!),"")</f>
        <v>#REF!</v>
      </c>
      <c r="T34" s="111" t="e">
        <f>IF(AND(#REF!="Media",#REF!="Menor"),CONCATENATE("R9C",#REF!),"")</f>
        <v>#REF!</v>
      </c>
      <c r="U34" s="112" t="e">
        <f>IF(AND(#REF!="Media",#REF!="Menor"),CONCATENATE("R9C",#REF!),"")</f>
        <v>#REF!</v>
      </c>
      <c r="V34" s="110" t="e">
        <f>IF(AND(#REF!="Media",#REF!="Moderado"),CONCATENATE("R9C",#REF!),"")</f>
        <v>#REF!</v>
      </c>
      <c r="W34" s="111" t="e">
        <f>IF(AND(#REF!="Media",#REF!="Moderado"),CONCATENATE("R9C",#REF!),"")</f>
        <v>#REF!</v>
      </c>
      <c r="X34" s="111" t="e">
        <f>IF(AND(#REF!="Media",#REF!="Moderado"),CONCATENATE("R9C",#REF!),"")</f>
        <v>#REF!</v>
      </c>
      <c r="Y34" s="111" t="e">
        <f>IF(AND(#REF!="Media",#REF!="Moderado"),CONCATENATE("R9C",#REF!),"")</f>
        <v>#REF!</v>
      </c>
      <c r="Z34" s="111" t="e">
        <f>IF(AND(#REF!="Media",#REF!="Moderado"),CONCATENATE("R9C",#REF!),"")</f>
        <v>#REF!</v>
      </c>
      <c r="AA34" s="112" t="e">
        <f>IF(AND(#REF!="Media",#REF!="Moderado"),CONCATENATE("R9C",#REF!),"")</f>
        <v>#REF!</v>
      </c>
      <c r="AB34" s="96" t="e">
        <f>IF(AND(#REF!="Media",#REF!="Mayor"),CONCATENATE("R9C",#REF!),"")</f>
        <v>#REF!</v>
      </c>
      <c r="AC34" s="97" t="e">
        <f>IF(AND(#REF!="Media",#REF!="Mayor"),CONCATENATE("R9C",#REF!),"")</f>
        <v>#REF!</v>
      </c>
      <c r="AD34" s="97" t="e">
        <f>IF(AND(#REF!="Media",#REF!="Mayor"),CONCATENATE("R9C",#REF!),"")</f>
        <v>#REF!</v>
      </c>
      <c r="AE34" s="97" t="e">
        <f>IF(AND(#REF!="Media",#REF!="Mayor"),CONCATENATE("R9C",#REF!),"")</f>
        <v>#REF!</v>
      </c>
      <c r="AF34" s="97" t="e">
        <f>IF(AND(#REF!="Media",#REF!="Mayor"),CONCATENATE("R9C",#REF!),"")</f>
        <v>#REF!</v>
      </c>
      <c r="AG34" s="98" t="e">
        <f>IF(AND(#REF!="Media",#REF!="Mayor"),CONCATENATE("R9C",#REF!),"")</f>
        <v>#REF!</v>
      </c>
      <c r="AH34" s="99" t="e">
        <f>IF(AND(#REF!="Media",#REF!="Catastrófico"),CONCATENATE("R9C",#REF!),"")</f>
        <v>#REF!</v>
      </c>
      <c r="AI34" s="100" t="e">
        <f>IF(AND(#REF!="Media",#REF!="Catastrófico"),CONCATENATE("R9C",#REF!),"")</f>
        <v>#REF!</v>
      </c>
      <c r="AJ34" s="100" t="e">
        <f>IF(AND(#REF!="Media",#REF!="Catastrófico"),CONCATENATE("R9C",#REF!),"")</f>
        <v>#REF!</v>
      </c>
      <c r="AK34" s="100" t="e">
        <f>IF(AND(#REF!="Media",#REF!="Catastrófico"),CONCATENATE("R9C",#REF!),"")</f>
        <v>#REF!</v>
      </c>
      <c r="AL34" s="100" t="e">
        <f>IF(AND(#REF!="Media",#REF!="Catastrófico"),CONCATENATE("R9C",#REF!),"")</f>
        <v>#REF!</v>
      </c>
      <c r="AM34" s="101" t="e">
        <f>IF(AND(#REF!="Media",#REF!="Catastrófico"),CONCATENATE("R9C",#REF!),"")</f>
        <v>#REF!</v>
      </c>
      <c r="AN34" s="76"/>
      <c r="AO34" s="246"/>
      <c r="AP34" s="221"/>
      <c r="AQ34" s="221"/>
      <c r="AR34" s="221"/>
      <c r="AS34" s="221"/>
      <c r="AT34" s="247"/>
      <c r="AU34" s="76"/>
      <c r="AV34" s="76"/>
      <c r="AW34" s="255"/>
      <c r="AX34" s="257" t="s">
        <v>40</v>
      </c>
      <c r="AY34" s="30" t="s">
        <v>60</v>
      </c>
      <c r="AZ34" s="39" t="s">
        <v>453</v>
      </c>
      <c r="BA34" s="32" t="s">
        <v>450</v>
      </c>
      <c r="BB34" s="76"/>
      <c r="BC34" s="76"/>
      <c r="BD34" s="76"/>
      <c r="BE34" s="76"/>
      <c r="BF34" s="76"/>
      <c r="BG34" s="76"/>
    </row>
    <row r="35" spans="1:59" ht="22.5" customHeight="1" thickBot="1" x14ac:dyDescent="0.4">
      <c r="A35" s="76"/>
      <c r="B35" s="199"/>
      <c r="C35" s="221"/>
      <c r="D35" s="200"/>
      <c r="E35" s="234"/>
      <c r="F35" s="235"/>
      <c r="G35" s="235"/>
      <c r="H35" s="235"/>
      <c r="I35" s="236"/>
      <c r="J35" s="110" t="e">
        <f>IF(AND(#REF!="Media",#REF!="Leve"),CONCATENATE("R10C",#REF!),"")</f>
        <v>#REF!</v>
      </c>
      <c r="K35" s="111" t="e">
        <f>IF(AND(#REF!="Media",#REF!="Leve"),CONCATENATE("R10C",#REF!),"")</f>
        <v>#REF!</v>
      </c>
      <c r="L35" s="111" t="e">
        <f>IF(AND(#REF!="Media",#REF!="Leve"),CONCATENATE("R10C",#REF!),"")</f>
        <v>#REF!</v>
      </c>
      <c r="M35" s="111" t="e">
        <f>IF(AND(#REF!="Media",#REF!="Leve"),CONCATENATE("R10C",#REF!),"")</f>
        <v>#REF!</v>
      </c>
      <c r="N35" s="111" t="e">
        <f>IF(AND(#REF!="Media",#REF!="Leve"),CONCATENATE("R10C",#REF!),"")</f>
        <v>#REF!</v>
      </c>
      <c r="O35" s="112" t="e">
        <f>IF(AND(#REF!="Media",#REF!="Leve"),CONCATENATE("R10C",#REF!),"")</f>
        <v>#REF!</v>
      </c>
      <c r="P35" s="110" t="e">
        <f>IF(AND(#REF!="Media",#REF!="Menor"),CONCATENATE("R10C",#REF!),"")</f>
        <v>#REF!</v>
      </c>
      <c r="Q35" s="111" t="e">
        <f>IF(AND(#REF!="Media",#REF!="Menor"),CONCATENATE("R10C",#REF!),"")</f>
        <v>#REF!</v>
      </c>
      <c r="R35" s="111" t="e">
        <f>IF(AND(#REF!="Media",#REF!="Menor"),CONCATENATE("R10C",#REF!),"")</f>
        <v>#REF!</v>
      </c>
      <c r="S35" s="111" t="e">
        <f>IF(AND(#REF!="Media",#REF!="Menor"),CONCATENATE("R10C",#REF!),"")</f>
        <v>#REF!</v>
      </c>
      <c r="T35" s="111" t="e">
        <f>IF(AND(#REF!="Media",#REF!="Menor"),CONCATENATE("R10C",#REF!),"")</f>
        <v>#REF!</v>
      </c>
      <c r="U35" s="112" t="e">
        <f>IF(AND(#REF!="Media",#REF!="Menor"),CONCATENATE("R10C",#REF!),"")</f>
        <v>#REF!</v>
      </c>
      <c r="V35" s="110" t="e">
        <f>IF(AND(#REF!="Media",#REF!="Moderado"),CONCATENATE("R10C",#REF!),"")</f>
        <v>#REF!</v>
      </c>
      <c r="W35" s="111" t="e">
        <f>IF(AND(#REF!="Media",#REF!="Moderado"),CONCATENATE("R10C",#REF!),"")</f>
        <v>#REF!</v>
      </c>
      <c r="X35" s="111" t="e">
        <f>IF(AND(#REF!="Media",#REF!="Moderado"),CONCATENATE("R10C",#REF!),"")</f>
        <v>#REF!</v>
      </c>
      <c r="Y35" s="111" t="e">
        <f>IF(AND(#REF!="Media",#REF!="Moderado"),CONCATENATE("R10C",#REF!),"")</f>
        <v>#REF!</v>
      </c>
      <c r="Z35" s="111" t="e">
        <f>IF(AND(#REF!="Media",#REF!="Moderado"),CONCATENATE("R10C",#REF!),"")</f>
        <v>#REF!</v>
      </c>
      <c r="AA35" s="112" t="e">
        <f>IF(AND(#REF!="Media",#REF!="Moderado"),CONCATENATE("R10C",#REF!),"")</f>
        <v>#REF!</v>
      </c>
      <c r="AB35" s="103" t="e">
        <f>IF(AND(#REF!="Media",#REF!="Mayor"),CONCATENATE("R10C",#REF!),"")</f>
        <v>#REF!</v>
      </c>
      <c r="AC35" s="104" t="e">
        <f>IF(AND(#REF!="Media",#REF!="Mayor"),CONCATENATE("R10C",#REF!),"")</f>
        <v>#REF!</v>
      </c>
      <c r="AD35" s="104" t="e">
        <f>IF(AND(#REF!="Media",#REF!="Mayor"),CONCATENATE("R10C",#REF!),"")</f>
        <v>#REF!</v>
      </c>
      <c r="AE35" s="104" t="e">
        <f>IF(AND(#REF!="Media",#REF!="Mayor"),CONCATENATE("R10C",#REF!),"")</f>
        <v>#REF!</v>
      </c>
      <c r="AF35" s="104" t="e">
        <f>IF(AND(#REF!="Media",#REF!="Mayor"),CONCATENATE("R10C",#REF!),"")</f>
        <v>#REF!</v>
      </c>
      <c r="AG35" s="105" t="e">
        <f>IF(AND(#REF!="Media",#REF!="Mayor"),CONCATENATE("R10C",#REF!),"")</f>
        <v>#REF!</v>
      </c>
      <c r="AH35" s="106" t="e">
        <f>IF(AND(#REF!="Media",#REF!="Catastrófico"),CONCATENATE("R10C",#REF!),"")</f>
        <v>#REF!</v>
      </c>
      <c r="AI35" s="107" t="e">
        <f>IF(AND(#REF!="Media",#REF!="Catastrófico"),CONCATENATE("R10C",#REF!),"")</f>
        <v>#REF!</v>
      </c>
      <c r="AJ35" s="107" t="e">
        <f>IF(AND(#REF!="Media",#REF!="Catastrófico"),CONCATENATE("R10C",#REF!),"")</f>
        <v>#REF!</v>
      </c>
      <c r="AK35" s="107" t="e">
        <f>IF(AND(#REF!="Media",#REF!="Catastrófico"),CONCATENATE("R10C",#REF!),"")</f>
        <v>#REF!</v>
      </c>
      <c r="AL35" s="107" t="e">
        <f>IF(AND(#REF!="Media",#REF!="Catastrófico"),CONCATENATE("R10C",#REF!),"")</f>
        <v>#REF!</v>
      </c>
      <c r="AM35" s="108" t="e">
        <f>IF(AND(#REF!="Media",#REF!="Catastrófico"),CONCATENATE("R10C",#REF!),"")</f>
        <v>#REF!</v>
      </c>
      <c r="AN35" s="76"/>
      <c r="AO35" s="248"/>
      <c r="AP35" s="249"/>
      <c r="AQ35" s="249"/>
      <c r="AR35" s="249"/>
      <c r="AS35" s="249"/>
      <c r="AT35" s="250"/>
      <c r="AU35" s="76"/>
      <c r="AV35" s="76"/>
      <c r="AW35" s="255"/>
      <c r="AX35" s="258"/>
      <c r="AY35" s="30" t="s">
        <v>160</v>
      </c>
      <c r="AZ35" s="39" t="s">
        <v>454</v>
      </c>
      <c r="BA35" s="32" t="s">
        <v>450</v>
      </c>
      <c r="BB35" s="76"/>
      <c r="BC35" s="76"/>
      <c r="BD35" s="76"/>
      <c r="BE35" s="76"/>
      <c r="BF35" s="76"/>
      <c r="BG35" s="76"/>
    </row>
    <row r="36" spans="1:59" ht="22.5" customHeight="1" x14ac:dyDescent="0.35">
      <c r="A36" s="76"/>
      <c r="B36" s="199"/>
      <c r="C36" s="221"/>
      <c r="D36" s="200"/>
      <c r="E36" s="231" t="s">
        <v>455</v>
      </c>
      <c r="F36" s="232"/>
      <c r="G36" s="232"/>
      <c r="H36" s="232"/>
      <c r="I36" s="232"/>
      <c r="J36" s="33" t="e">
        <f>IF(AND(#REF!="Baja",#REF!="Leve"),CONCATENATE("R1C",#REF!),"")</f>
        <v>#REF!</v>
      </c>
      <c r="K36" s="34" t="e">
        <f>IF(AND(#REF!="Baja",#REF!="Leve"),CONCATENATE("R1C",#REF!),"")</f>
        <v>#REF!</v>
      </c>
      <c r="L36" s="34" t="e">
        <f>IF(AND(#REF!="Baja",#REF!="Leve"),CONCATENATE("R1C",#REF!),"")</f>
        <v>#REF!</v>
      </c>
      <c r="M36" s="34" t="e">
        <f>IF(AND(#REF!="Baja",#REF!="Leve"),CONCATENATE("R1C",#REF!),"")</f>
        <v>#REF!</v>
      </c>
      <c r="N36" s="34" t="e">
        <f>IF(AND(#REF!="Baja",#REF!="Leve"),CONCATENATE("R1C",#REF!),"")</f>
        <v>#REF!</v>
      </c>
      <c r="O36" s="35" t="e">
        <f>IF(AND(#REF!="Baja",#REF!="Leve"),CONCATENATE("R1C",#REF!),"")</f>
        <v>#REF!</v>
      </c>
      <c r="P36" s="24" t="e">
        <f>IF(AND(#REF!="Baja",#REF!="Menor"),CONCATENATE("R1C",#REF!),"")</f>
        <v>#REF!</v>
      </c>
      <c r="Q36" s="25" t="e">
        <f>IF(AND(#REF!="Baja",#REF!="Menor"),CONCATENATE("R1C",#REF!),"")</f>
        <v>#REF!</v>
      </c>
      <c r="R36" s="25" t="e">
        <f>IF(AND(#REF!="Baja",#REF!="Menor"),CONCATENATE("R1C",#REF!),"")</f>
        <v>#REF!</v>
      </c>
      <c r="S36" s="25" t="e">
        <f>IF(AND(#REF!="Baja",#REF!="Menor"),CONCATENATE("R1C",#REF!),"")</f>
        <v>#REF!</v>
      </c>
      <c r="T36" s="25" t="e">
        <f>IF(AND(#REF!="Baja",#REF!="Menor"),CONCATENATE("R1C",#REF!),"")</f>
        <v>#REF!</v>
      </c>
      <c r="U36" s="26" t="e">
        <f>IF(AND(#REF!="Baja",#REF!="Menor"),CONCATENATE("R1C",#REF!),"")</f>
        <v>#REF!</v>
      </c>
      <c r="V36" s="24" t="e">
        <f>IF(AND(#REF!="Baja",#REF!="Moderado"),CONCATENATE("R1C",#REF!),"")</f>
        <v>#REF!</v>
      </c>
      <c r="W36" s="25" t="e">
        <f>IF(AND(#REF!="Baja",#REF!="Moderado"),CONCATENATE("R1C",#REF!),"")</f>
        <v>#REF!</v>
      </c>
      <c r="X36" s="25" t="e">
        <f>IF(AND(#REF!="Baja",#REF!="Moderado"),CONCATENATE("R1C",#REF!),"")</f>
        <v>#REF!</v>
      </c>
      <c r="Y36" s="25" t="e">
        <f>IF(AND(#REF!="Baja",#REF!="Moderado"),CONCATENATE("R1C",#REF!),"")</f>
        <v>#REF!</v>
      </c>
      <c r="Z36" s="25" t="e">
        <f>IF(AND(#REF!="Baja",#REF!="Moderado"),CONCATENATE("R1C",#REF!),"")</f>
        <v>#REF!</v>
      </c>
      <c r="AA36" s="26" t="e">
        <f>IF(AND(#REF!="Baja",#REF!="Moderado"),CONCATENATE("R1C",#REF!),"")</f>
        <v>#REF!</v>
      </c>
      <c r="AB36" s="18" t="e">
        <f>IF(AND(#REF!="Baja",#REF!="Mayor"),CONCATENATE("R1C",#REF!),"")</f>
        <v>#REF!</v>
      </c>
      <c r="AC36" s="19" t="e">
        <f>IF(AND(#REF!="Baja",#REF!="Mayor"),CONCATENATE("R1C",#REF!),"")</f>
        <v>#REF!</v>
      </c>
      <c r="AD36" s="19" t="e">
        <f>IF(AND(#REF!="Baja",#REF!="Mayor"),CONCATENATE("R1C",#REF!),"")</f>
        <v>#REF!</v>
      </c>
      <c r="AE36" s="19" t="e">
        <f>IF(AND(#REF!="Baja",#REF!="Mayor"),CONCATENATE("R1C",#REF!),"")</f>
        <v>#REF!</v>
      </c>
      <c r="AF36" s="19" t="e">
        <f>IF(AND(#REF!="Baja",#REF!="Mayor"),CONCATENATE("R1C",#REF!),"")</f>
        <v>#REF!</v>
      </c>
      <c r="AG36" s="20" t="e">
        <f>IF(AND(#REF!="Baja",#REF!="Mayor"),CONCATENATE("R1C",#REF!),"")</f>
        <v>#REF!</v>
      </c>
      <c r="AH36" s="21" t="e">
        <f>IF(AND(#REF!="Baja",#REF!="Catastrófico"),CONCATENATE("R1C",#REF!),"")</f>
        <v>#REF!</v>
      </c>
      <c r="AI36" s="22" t="e">
        <f>IF(AND(#REF!="Baja",#REF!="Catastrófico"),CONCATENATE("R1C",#REF!),"")</f>
        <v>#REF!</v>
      </c>
      <c r="AJ36" s="22" t="e">
        <f>IF(AND(#REF!="Baja",#REF!="Catastrófico"),CONCATENATE("R1C",#REF!),"")</f>
        <v>#REF!</v>
      </c>
      <c r="AK36" s="22" t="e">
        <f>IF(AND(#REF!="Baja",#REF!="Catastrófico"),CONCATENATE("R1C",#REF!),"")</f>
        <v>#REF!</v>
      </c>
      <c r="AL36" s="22" t="e">
        <f>IF(AND(#REF!="Baja",#REF!="Catastrófico"),CONCATENATE("R1C",#REF!),"")</f>
        <v>#REF!</v>
      </c>
      <c r="AM36" s="23" t="e">
        <f>IF(AND(#REF!="Baja",#REF!="Catastrófico"),CONCATENATE("R1C",#REF!),"")</f>
        <v>#REF!</v>
      </c>
      <c r="AN36" s="76"/>
      <c r="AO36" s="253" t="s">
        <v>456</v>
      </c>
      <c r="AP36" s="244"/>
      <c r="AQ36" s="244"/>
      <c r="AR36" s="244"/>
      <c r="AS36" s="244"/>
      <c r="AT36" s="245"/>
      <c r="AU36" s="76"/>
      <c r="AV36" s="76"/>
      <c r="AW36" s="255"/>
      <c r="AX36" s="257" t="s">
        <v>45</v>
      </c>
      <c r="AY36" s="30" t="s">
        <v>61</v>
      </c>
      <c r="AZ36" s="39" t="s">
        <v>457</v>
      </c>
      <c r="BA36" s="32" t="s">
        <v>450</v>
      </c>
      <c r="BB36" s="76"/>
      <c r="BC36" s="76"/>
      <c r="BD36" s="76"/>
      <c r="BE36" s="76"/>
      <c r="BF36" s="76"/>
      <c r="BG36" s="76"/>
    </row>
    <row r="37" spans="1:59" ht="22.5" customHeight="1" thickBot="1" x14ac:dyDescent="0.4">
      <c r="A37" s="76"/>
      <c r="B37" s="199"/>
      <c r="C37" s="221"/>
      <c r="D37" s="200"/>
      <c r="E37" s="230"/>
      <c r="F37" s="221"/>
      <c r="G37" s="221"/>
      <c r="H37" s="221"/>
      <c r="I37" s="221"/>
      <c r="J37" s="119" t="e">
        <f>IF(AND(#REF!="Baja",#REF!="Leve"),CONCATENATE("R2C",#REF!),"")</f>
        <v>#REF!</v>
      </c>
      <c r="K37" s="120" t="e">
        <f>IF(AND(#REF!="Baja",#REF!="Leve"),CONCATENATE("R2C",#REF!),"")</f>
        <v>#REF!</v>
      </c>
      <c r="L37" s="120" t="e">
        <f>IF(AND(#REF!="Baja",#REF!="Leve"),CONCATENATE("R2C",#REF!),"")</f>
        <v>#REF!</v>
      </c>
      <c r="M37" s="120" t="e">
        <f>IF(AND(#REF!="Baja",#REF!="Leve"),CONCATENATE("R2C",#REF!),"")</f>
        <v>#REF!</v>
      </c>
      <c r="N37" s="120" t="e">
        <f>IF(AND(#REF!="Baja",#REF!="Leve"),CONCATENATE("R2C",#REF!),"")</f>
        <v>#REF!</v>
      </c>
      <c r="O37" s="121" t="e">
        <f>IF(AND(#REF!="Baja",#REF!="Leve"),CONCATENATE("R2C",#REF!),"")</f>
        <v>#REF!</v>
      </c>
      <c r="P37" s="110" t="e">
        <f>IF(AND(#REF!="Baja",#REF!="Menor"),CONCATENATE("R2C",#REF!),"")</f>
        <v>#REF!</v>
      </c>
      <c r="Q37" s="111" t="e">
        <f>IF(AND(#REF!="Baja",#REF!="Menor"),CONCATENATE("R2C",#REF!),"")</f>
        <v>#REF!</v>
      </c>
      <c r="R37" s="111" t="e">
        <f>IF(AND(#REF!="Baja",#REF!="Menor"),CONCATENATE("R2C",#REF!),"")</f>
        <v>#REF!</v>
      </c>
      <c r="S37" s="111" t="e">
        <f>IF(AND(#REF!="Baja",#REF!="Menor"),CONCATENATE("R2C",#REF!),"")</f>
        <v>#REF!</v>
      </c>
      <c r="T37" s="111" t="e">
        <f>IF(AND(#REF!="Baja",#REF!="Menor"),CONCATENATE("R2C",#REF!),"")</f>
        <v>#REF!</v>
      </c>
      <c r="U37" s="112" t="e">
        <f>IF(AND(#REF!="Baja",#REF!="Menor"),CONCATENATE("R2C",#REF!),"")</f>
        <v>#REF!</v>
      </c>
      <c r="V37" s="110" t="e">
        <f>IF(AND(#REF!="Baja",#REF!="Moderado"),CONCATENATE("R2C",#REF!),"")</f>
        <v>#REF!</v>
      </c>
      <c r="W37" s="111" t="e">
        <f>IF(AND(#REF!="Baja",#REF!="Moderado"),CONCATENATE("R2C",#REF!),"")</f>
        <v>#REF!</v>
      </c>
      <c r="X37" s="111" t="e">
        <f>IF(AND(#REF!="Baja",#REF!="Moderado"),CONCATENATE("R2C",#REF!),"")</f>
        <v>#REF!</v>
      </c>
      <c r="Y37" s="111" t="e">
        <f>IF(AND(#REF!="Baja",#REF!="Moderado"),CONCATENATE("R2C",#REF!),"")</f>
        <v>#REF!</v>
      </c>
      <c r="Z37" s="111" t="e">
        <f>IF(AND(#REF!="Baja",#REF!="Moderado"),CONCATENATE("R2C",#REF!),"")</f>
        <v>#REF!</v>
      </c>
      <c r="AA37" s="112" t="e">
        <f>IF(AND(#REF!="Baja",#REF!="Moderado"),CONCATENATE("R2C",#REF!),"")</f>
        <v>#REF!</v>
      </c>
      <c r="AB37" s="96" t="e">
        <f>IF(AND(#REF!="Baja",#REF!="Mayor"),CONCATENATE("R2C",#REF!),"")</f>
        <v>#REF!</v>
      </c>
      <c r="AC37" s="97" t="e">
        <f>IF(AND(#REF!="Baja",#REF!="Mayor"),CONCATENATE("R2C",#REF!),"")</f>
        <v>#REF!</v>
      </c>
      <c r="AD37" s="97" t="e">
        <f>IF(AND(#REF!="Baja",#REF!="Mayor"),CONCATENATE("R2C",#REF!),"")</f>
        <v>#REF!</v>
      </c>
      <c r="AE37" s="97" t="e">
        <f>IF(AND(#REF!="Baja",#REF!="Mayor"),CONCATENATE("R2C",#REF!),"")</f>
        <v>#REF!</v>
      </c>
      <c r="AF37" s="97" t="e">
        <f>IF(AND(#REF!="Baja",#REF!="Mayor"),CONCATENATE("R2C",#REF!),"")</f>
        <v>#REF!</v>
      </c>
      <c r="AG37" s="98" t="e">
        <f>IF(AND(#REF!="Baja",#REF!="Mayor"),CONCATENATE("R2C",#REF!),"")</f>
        <v>#REF!</v>
      </c>
      <c r="AH37" s="99" t="e">
        <f>IF(AND(#REF!="Baja",#REF!="Catastrófico"),CONCATENATE("R2C",#REF!),"")</f>
        <v>#REF!</v>
      </c>
      <c r="AI37" s="100" t="e">
        <f>IF(AND(#REF!="Baja",#REF!="Catastrófico"),CONCATENATE("R2C",#REF!),"")</f>
        <v>#REF!</v>
      </c>
      <c r="AJ37" s="100" t="e">
        <f>IF(AND(#REF!="Baja",#REF!="Catastrófico"),CONCATENATE("R2C",#REF!),"")</f>
        <v>#REF!</v>
      </c>
      <c r="AK37" s="100" t="e">
        <f>IF(AND(#REF!="Baja",#REF!="Catastrófico"),CONCATENATE("R2C",#REF!),"")</f>
        <v>#REF!</v>
      </c>
      <c r="AL37" s="100" t="e">
        <f>IF(AND(#REF!="Baja",#REF!="Catastrófico"),CONCATENATE("R2C",#REF!),"")</f>
        <v>#REF!</v>
      </c>
      <c r="AM37" s="101" t="e">
        <f>IF(AND(#REF!="Baja",#REF!="Catastrófico"),CONCATENATE("R2C",#REF!),"")</f>
        <v>#REF!</v>
      </c>
      <c r="AN37" s="76"/>
      <c r="AO37" s="246"/>
      <c r="AP37" s="221"/>
      <c r="AQ37" s="221"/>
      <c r="AR37" s="221"/>
      <c r="AS37" s="221"/>
      <c r="AT37" s="247"/>
      <c r="AU37" s="76"/>
      <c r="AV37" s="76"/>
      <c r="AW37" s="256"/>
      <c r="AX37" s="259"/>
      <c r="AY37" s="36" t="s">
        <v>458</v>
      </c>
      <c r="AZ37" s="40" t="s">
        <v>459</v>
      </c>
      <c r="BA37" s="37" t="s">
        <v>450</v>
      </c>
      <c r="BB37" s="76"/>
      <c r="BC37" s="76"/>
      <c r="BD37" s="76"/>
      <c r="BE37" s="76"/>
      <c r="BF37" s="76"/>
      <c r="BG37" s="76"/>
    </row>
    <row r="38" spans="1:59" ht="22.5" customHeight="1" x14ac:dyDescent="0.35">
      <c r="A38" s="76"/>
      <c r="B38" s="199"/>
      <c r="C38" s="221"/>
      <c r="D38" s="200"/>
      <c r="E38" s="230"/>
      <c r="F38" s="221"/>
      <c r="G38" s="221"/>
      <c r="H38" s="221"/>
      <c r="I38" s="221"/>
      <c r="J38" s="119" t="e">
        <f>IF(AND(#REF!="Baja",#REF!="Leve"),CONCATENATE("R3C",#REF!),"")</f>
        <v>#REF!</v>
      </c>
      <c r="K38" s="120" t="e">
        <f>IF(AND(#REF!="Baja",#REF!="Leve"),CONCATENATE("R3C",#REF!),"")</f>
        <v>#REF!</v>
      </c>
      <c r="L38" s="120" t="e">
        <f>IF(AND(#REF!="Baja",#REF!="Leve"),CONCATENATE("R3C",#REF!),"")</f>
        <v>#REF!</v>
      </c>
      <c r="M38" s="120" t="e">
        <f>IF(AND(#REF!="Baja",#REF!="Leve"),CONCATENATE("R3C",#REF!),"")</f>
        <v>#REF!</v>
      </c>
      <c r="N38" s="120" t="e">
        <f>IF(AND(#REF!="Baja",#REF!="Leve"),CONCATENATE("R3C",#REF!),"")</f>
        <v>#REF!</v>
      </c>
      <c r="O38" s="121" t="e">
        <f>IF(AND(#REF!="Baja",#REF!="Leve"),CONCATENATE("R3C",#REF!),"")</f>
        <v>#REF!</v>
      </c>
      <c r="P38" s="110" t="e">
        <f>IF(AND(#REF!="Baja",#REF!="Menor"),CONCATENATE("R3C",#REF!),"")</f>
        <v>#REF!</v>
      </c>
      <c r="Q38" s="111" t="e">
        <f>IF(AND(#REF!="Baja",#REF!="Menor"),CONCATENATE("R3C",#REF!),"")</f>
        <v>#REF!</v>
      </c>
      <c r="R38" s="111" t="e">
        <f>IF(AND(#REF!="Baja",#REF!="Menor"),CONCATENATE("R3C",#REF!),"")</f>
        <v>#REF!</v>
      </c>
      <c r="S38" s="111" t="e">
        <f>IF(AND(#REF!="Baja",#REF!="Menor"),CONCATENATE("R3C",#REF!),"")</f>
        <v>#REF!</v>
      </c>
      <c r="T38" s="111" t="e">
        <f>IF(AND(#REF!="Baja",#REF!="Menor"),CONCATENATE("R3C",#REF!),"")</f>
        <v>#REF!</v>
      </c>
      <c r="U38" s="112" t="e">
        <f>IF(AND(#REF!="Baja",#REF!="Menor"),CONCATENATE("R3C",#REF!),"")</f>
        <v>#REF!</v>
      </c>
      <c r="V38" s="110" t="e">
        <f>IF(AND(#REF!="Baja",#REF!="Moderado"),CONCATENATE("R3C",#REF!),"")</f>
        <v>#REF!</v>
      </c>
      <c r="W38" s="111" t="e">
        <f>IF(AND(#REF!="Baja",#REF!="Moderado"),CONCATENATE("R3C",#REF!),"")</f>
        <v>#REF!</v>
      </c>
      <c r="X38" s="111" t="e">
        <f>IF(AND(#REF!="Baja",#REF!="Moderado"),CONCATENATE("R3C",#REF!),"")</f>
        <v>#REF!</v>
      </c>
      <c r="Y38" s="111" t="e">
        <f>IF(AND(#REF!="Baja",#REF!="Moderado"),CONCATENATE("R3C",#REF!),"")</f>
        <v>#REF!</v>
      </c>
      <c r="Z38" s="111" t="e">
        <f>IF(AND(#REF!="Baja",#REF!="Moderado"),CONCATENATE("R3C",#REF!),"")</f>
        <v>#REF!</v>
      </c>
      <c r="AA38" s="112" t="e">
        <f>IF(AND(#REF!="Baja",#REF!="Moderado"),CONCATENATE("R3C",#REF!),"")</f>
        <v>#REF!</v>
      </c>
      <c r="AB38" s="96" t="e">
        <f>IF(AND(#REF!="Baja",#REF!="Mayor"),CONCATENATE("R3C",#REF!),"")</f>
        <v>#REF!</v>
      </c>
      <c r="AC38" s="97" t="e">
        <f>IF(AND(#REF!="Baja",#REF!="Mayor"),CONCATENATE("R3C",#REF!),"")</f>
        <v>#REF!</v>
      </c>
      <c r="AD38" s="97" t="e">
        <f>IF(AND(#REF!="Baja",#REF!="Mayor"),CONCATENATE("R3C",#REF!),"")</f>
        <v>#REF!</v>
      </c>
      <c r="AE38" s="97" t="e">
        <f>IF(AND(#REF!="Baja",#REF!="Mayor"),CONCATENATE("R3C",#REF!),"")</f>
        <v>#REF!</v>
      </c>
      <c r="AF38" s="97" t="e">
        <f>IF(AND(#REF!="Baja",#REF!="Mayor"),CONCATENATE("R3C",#REF!),"")</f>
        <v>#REF!</v>
      </c>
      <c r="AG38" s="98" t="e">
        <f>IF(AND(#REF!="Baja",#REF!="Mayor"),CONCATENATE("R3C",#REF!),"")</f>
        <v>#REF!</v>
      </c>
      <c r="AH38" s="99" t="e">
        <f>IF(AND(#REF!="Baja",#REF!="Catastrófico"),CONCATENATE("R3C",#REF!),"")</f>
        <v>#REF!</v>
      </c>
      <c r="AI38" s="100" t="e">
        <f>IF(AND(#REF!="Baja",#REF!="Catastrófico"),CONCATENATE("R3C",#REF!),"")</f>
        <v>#REF!</v>
      </c>
      <c r="AJ38" s="100" t="e">
        <f>IF(AND(#REF!="Baja",#REF!="Catastrófico"),CONCATENATE("R3C",#REF!),"")</f>
        <v>#REF!</v>
      </c>
      <c r="AK38" s="100" t="e">
        <f>IF(AND(#REF!="Baja",#REF!="Catastrófico"),CONCATENATE("R3C",#REF!),"")</f>
        <v>#REF!</v>
      </c>
      <c r="AL38" s="100" t="e">
        <f>IF(AND(#REF!="Baja",#REF!="Catastrófico"),CONCATENATE("R3C",#REF!),"")</f>
        <v>#REF!</v>
      </c>
      <c r="AM38" s="101" t="e">
        <f>IF(AND(#REF!="Baja",#REF!="Catastrófico"),CONCATENATE("R3C",#REF!),"")</f>
        <v>#REF!</v>
      </c>
      <c r="AN38" s="76"/>
      <c r="AO38" s="246"/>
      <c r="AP38" s="221"/>
      <c r="AQ38" s="221"/>
      <c r="AR38" s="221"/>
      <c r="AS38" s="221"/>
      <c r="AT38" s="247"/>
      <c r="AU38" s="76"/>
      <c r="AV38" s="76"/>
      <c r="AW38" s="260" t="s">
        <v>460</v>
      </c>
      <c r="AX38" s="199"/>
      <c r="AY38" s="199"/>
      <c r="AZ38" s="199"/>
      <c r="BA38" s="199"/>
      <c r="BB38" s="76"/>
      <c r="BC38" s="76"/>
      <c r="BD38" s="76"/>
      <c r="BE38" s="76"/>
      <c r="BF38" s="76"/>
      <c r="BG38" s="76"/>
    </row>
    <row r="39" spans="1:59" ht="22.5" customHeight="1" x14ac:dyDescent="0.35">
      <c r="A39" s="76"/>
      <c r="B39" s="199"/>
      <c r="C39" s="221"/>
      <c r="D39" s="200"/>
      <c r="E39" s="230"/>
      <c r="F39" s="221"/>
      <c r="G39" s="221"/>
      <c r="H39" s="221"/>
      <c r="I39" s="221"/>
      <c r="J39" s="119" t="e">
        <f>IF(AND(#REF!="Baja",#REF!="Leve"),CONCATENATE("R4C",#REF!),"")</f>
        <v>#REF!</v>
      </c>
      <c r="K39" s="120" t="e">
        <f>IF(AND(#REF!="Baja",#REF!="Leve"),CONCATENATE("R4C",#REF!),"")</f>
        <v>#REF!</v>
      </c>
      <c r="L39" s="120" t="e">
        <f>IF(AND(#REF!="Baja",#REF!="Leve"),CONCATENATE("R4C",#REF!),"")</f>
        <v>#REF!</v>
      </c>
      <c r="M39" s="120" t="e">
        <f>IF(AND(#REF!="Baja",#REF!="Leve"),CONCATENATE("R4C",#REF!),"")</f>
        <v>#REF!</v>
      </c>
      <c r="N39" s="120" t="e">
        <f>IF(AND(#REF!="Baja",#REF!="Leve"),CONCATENATE("R4C",#REF!),"")</f>
        <v>#REF!</v>
      </c>
      <c r="O39" s="121" t="e">
        <f>IF(AND(#REF!="Baja",#REF!="Leve"),CONCATENATE("R4C",#REF!),"")</f>
        <v>#REF!</v>
      </c>
      <c r="P39" s="110" t="e">
        <f>IF(AND(#REF!="Baja",#REF!="Menor"),CONCATENATE("R4C",#REF!),"")</f>
        <v>#REF!</v>
      </c>
      <c r="Q39" s="111" t="e">
        <f>IF(AND(#REF!="Baja",#REF!="Menor"),CONCATENATE("R4C",#REF!),"")</f>
        <v>#REF!</v>
      </c>
      <c r="R39" s="111" t="e">
        <f>IF(AND(#REF!="Baja",#REF!="Menor"),CONCATENATE("R4C",#REF!),"")</f>
        <v>#REF!</v>
      </c>
      <c r="S39" s="111" t="e">
        <f>IF(AND(#REF!="Baja",#REF!="Menor"),CONCATENATE("R4C",#REF!),"")</f>
        <v>#REF!</v>
      </c>
      <c r="T39" s="111" t="e">
        <f>IF(AND(#REF!="Baja",#REF!="Menor"),CONCATENATE("R4C",#REF!),"")</f>
        <v>#REF!</v>
      </c>
      <c r="U39" s="112" t="e">
        <f>IF(AND(#REF!="Baja",#REF!="Menor"),CONCATENATE("R4C",#REF!),"")</f>
        <v>#REF!</v>
      </c>
      <c r="V39" s="110" t="e">
        <f>IF(AND(#REF!="Baja",#REF!="Moderado"),CONCATENATE("R4C",#REF!),"")</f>
        <v>#REF!</v>
      </c>
      <c r="W39" s="111" t="e">
        <f>IF(AND(#REF!="Baja",#REF!="Moderado"),CONCATENATE("R4C",#REF!),"")</f>
        <v>#REF!</v>
      </c>
      <c r="X39" s="111" t="e">
        <f>IF(AND(#REF!="Baja",#REF!="Moderado"),CONCATENATE("R4C",#REF!),"")</f>
        <v>#REF!</v>
      </c>
      <c r="Y39" s="111" t="e">
        <f>IF(AND(#REF!="Baja",#REF!="Moderado"),CONCATENATE("R4C",#REF!),"")</f>
        <v>#REF!</v>
      </c>
      <c r="Z39" s="111" t="e">
        <f>IF(AND(#REF!="Baja",#REF!="Moderado"),CONCATENATE("R4C",#REF!),"")</f>
        <v>#REF!</v>
      </c>
      <c r="AA39" s="112" t="e">
        <f>IF(AND(#REF!="Baja",#REF!="Moderado"),CONCATENATE("R4C",#REF!),"")</f>
        <v>#REF!</v>
      </c>
      <c r="AB39" s="96" t="e">
        <f>IF(AND(#REF!="Baja",#REF!="Mayor"),CONCATENATE("R4C",#REF!),"")</f>
        <v>#REF!</v>
      </c>
      <c r="AC39" s="97" t="e">
        <f>IF(AND(#REF!="Baja",#REF!="Mayor"),CONCATENATE("R4C",#REF!),"")</f>
        <v>#REF!</v>
      </c>
      <c r="AD39" s="97" t="e">
        <f>IF(AND(#REF!="Baja",#REF!="Mayor"),CONCATENATE("R4C",#REF!),"")</f>
        <v>#REF!</v>
      </c>
      <c r="AE39" s="97" t="e">
        <f>IF(AND(#REF!="Baja",#REF!="Mayor"),CONCATENATE("R4C",#REF!),"")</f>
        <v>#REF!</v>
      </c>
      <c r="AF39" s="97" t="e">
        <f>IF(AND(#REF!="Baja",#REF!="Mayor"),CONCATENATE("R4C",#REF!),"")</f>
        <v>#REF!</v>
      </c>
      <c r="AG39" s="98" t="e">
        <f>IF(AND(#REF!="Baja",#REF!="Mayor"),CONCATENATE("R4C",#REF!),"")</f>
        <v>#REF!</v>
      </c>
      <c r="AH39" s="99" t="e">
        <f>IF(AND(#REF!="Baja",#REF!="Catastrófico"),CONCATENATE("R4C",#REF!),"")</f>
        <v>#REF!</v>
      </c>
      <c r="AI39" s="100" t="e">
        <f>IF(AND(#REF!="Baja",#REF!="Catastrófico"),CONCATENATE("R4C",#REF!),"")</f>
        <v>#REF!</v>
      </c>
      <c r="AJ39" s="100" t="e">
        <f>IF(AND(#REF!="Baja",#REF!="Catastrófico"),CONCATENATE("R4C",#REF!),"")</f>
        <v>#REF!</v>
      </c>
      <c r="AK39" s="100" t="e">
        <f>IF(AND(#REF!="Baja",#REF!="Catastrófico"),CONCATENATE("R4C",#REF!),"")</f>
        <v>#REF!</v>
      </c>
      <c r="AL39" s="100" t="e">
        <f>IF(AND(#REF!="Baja",#REF!="Catastrófico"),CONCATENATE("R4C",#REF!),"")</f>
        <v>#REF!</v>
      </c>
      <c r="AM39" s="101" t="e">
        <f>IF(AND(#REF!="Baja",#REF!="Catastrófico"),CONCATENATE("R4C",#REF!),"")</f>
        <v>#REF!</v>
      </c>
      <c r="AN39" s="76"/>
      <c r="AO39" s="246"/>
      <c r="AP39" s="221"/>
      <c r="AQ39" s="221"/>
      <c r="AR39" s="221"/>
      <c r="AS39" s="221"/>
      <c r="AT39" s="247"/>
      <c r="AU39" s="76"/>
      <c r="AV39" s="76"/>
      <c r="AW39" s="76"/>
      <c r="AX39" s="76"/>
      <c r="AY39" s="76"/>
      <c r="AZ39" s="76"/>
      <c r="BA39" s="76"/>
      <c r="BB39" s="76"/>
      <c r="BC39" s="76"/>
      <c r="BD39" s="76"/>
      <c r="BE39" s="76"/>
      <c r="BF39" s="76"/>
      <c r="BG39" s="76"/>
    </row>
    <row r="40" spans="1:59" ht="22.5" customHeight="1" x14ac:dyDescent="0.35">
      <c r="A40" s="76"/>
      <c r="B40" s="199"/>
      <c r="C40" s="221"/>
      <c r="D40" s="200"/>
      <c r="E40" s="230"/>
      <c r="F40" s="221"/>
      <c r="G40" s="221"/>
      <c r="H40" s="221"/>
      <c r="I40" s="221"/>
      <c r="J40" s="119" t="e">
        <f>IF(AND(#REF!="Baja",#REF!="Leve"),CONCATENATE("R5C",#REF!),"")</f>
        <v>#REF!</v>
      </c>
      <c r="K40" s="120" t="e">
        <f>IF(AND(#REF!="Baja",#REF!="Leve"),CONCATENATE("R5C",#REF!),"")</f>
        <v>#REF!</v>
      </c>
      <c r="L40" s="120" t="e">
        <f>IF(AND(#REF!="Baja",#REF!="Leve"),CONCATENATE("R5C",#REF!),"")</f>
        <v>#REF!</v>
      </c>
      <c r="M40" s="120" t="e">
        <f>IF(AND(#REF!="Baja",#REF!="Leve"),CONCATENATE("R5C",#REF!),"")</f>
        <v>#REF!</v>
      </c>
      <c r="N40" s="120" t="e">
        <f>IF(AND(#REF!="Baja",#REF!="Leve"),CONCATENATE("R5C",#REF!),"")</f>
        <v>#REF!</v>
      </c>
      <c r="O40" s="121" t="e">
        <f>IF(AND(#REF!="Baja",#REF!="Leve"),CONCATENATE("R5C",#REF!),"")</f>
        <v>#REF!</v>
      </c>
      <c r="P40" s="110" t="e">
        <f>IF(AND(#REF!="Baja",#REF!="Menor"),CONCATENATE("R5C",#REF!),"")</f>
        <v>#REF!</v>
      </c>
      <c r="Q40" s="111" t="e">
        <f>IF(AND(#REF!="Baja",#REF!="Menor"),CONCATENATE("R5C",#REF!),"")</f>
        <v>#REF!</v>
      </c>
      <c r="R40" s="111" t="e">
        <f>IF(AND(#REF!="Baja",#REF!="Menor"),CONCATENATE("R5C",#REF!),"")</f>
        <v>#REF!</v>
      </c>
      <c r="S40" s="111" t="e">
        <f>IF(AND(#REF!="Baja",#REF!="Menor"),CONCATENATE("R5C",#REF!),"")</f>
        <v>#REF!</v>
      </c>
      <c r="T40" s="111" t="e">
        <f>IF(AND(#REF!="Baja",#REF!="Menor"),CONCATENATE("R5C",#REF!),"")</f>
        <v>#REF!</v>
      </c>
      <c r="U40" s="112" t="e">
        <f>IF(AND(#REF!="Baja",#REF!="Menor"),CONCATENATE("R5C",#REF!),"")</f>
        <v>#REF!</v>
      </c>
      <c r="V40" s="110" t="e">
        <f>IF(AND(#REF!="Baja",#REF!="Moderado"),CONCATENATE("R5C",#REF!),"")</f>
        <v>#REF!</v>
      </c>
      <c r="W40" s="111" t="e">
        <f>IF(AND(#REF!="Baja",#REF!="Moderado"),CONCATENATE("R5C",#REF!),"")</f>
        <v>#REF!</v>
      </c>
      <c r="X40" s="111" t="e">
        <f>IF(AND(#REF!="Baja",#REF!="Moderado"),CONCATENATE("R5C",#REF!),"")</f>
        <v>#REF!</v>
      </c>
      <c r="Y40" s="111" t="e">
        <f>IF(AND(#REF!="Baja",#REF!="Moderado"),CONCATENATE("R5C",#REF!),"")</f>
        <v>#REF!</v>
      </c>
      <c r="Z40" s="111" t="e">
        <f>IF(AND(#REF!="Baja",#REF!="Moderado"),CONCATENATE("R5C",#REF!),"")</f>
        <v>#REF!</v>
      </c>
      <c r="AA40" s="112" t="e">
        <f>IF(AND(#REF!="Baja",#REF!="Moderado"),CONCATENATE("R5C",#REF!),"")</f>
        <v>#REF!</v>
      </c>
      <c r="AB40" s="96" t="e">
        <f>IF(AND(#REF!="Baja",#REF!="Mayor"),CONCATENATE("R5C",#REF!),"")</f>
        <v>#REF!</v>
      </c>
      <c r="AC40" s="97" t="e">
        <f>IF(AND(#REF!="Baja",#REF!="Mayor"),CONCATENATE("R5C",#REF!),"")</f>
        <v>#REF!</v>
      </c>
      <c r="AD40" s="97" t="e">
        <f>IF(AND(#REF!="Baja",#REF!="Mayor"),CONCATENATE("R5C",#REF!),"")</f>
        <v>#REF!</v>
      </c>
      <c r="AE40" s="97" t="e">
        <f>IF(AND(#REF!="Baja",#REF!="Mayor"),CONCATENATE("R5C",#REF!),"")</f>
        <v>#REF!</v>
      </c>
      <c r="AF40" s="97" t="e">
        <f>IF(AND(#REF!="Baja",#REF!="Mayor"),CONCATENATE("R5C",#REF!),"")</f>
        <v>#REF!</v>
      </c>
      <c r="AG40" s="98" t="e">
        <f>IF(AND(#REF!="Baja",#REF!="Mayor"),CONCATENATE("R5C",#REF!),"")</f>
        <v>#REF!</v>
      </c>
      <c r="AH40" s="99" t="e">
        <f>IF(AND(#REF!="Baja",#REF!="Catastrófico"),CONCATENATE("R5C",#REF!),"")</f>
        <v>#REF!</v>
      </c>
      <c r="AI40" s="100" t="e">
        <f>IF(AND(#REF!="Baja",#REF!="Catastrófico"),CONCATENATE("R5C",#REF!),"")</f>
        <v>#REF!</v>
      </c>
      <c r="AJ40" s="100" t="e">
        <f>IF(AND(#REF!="Baja",#REF!="Catastrófico"),CONCATENATE("R5C",#REF!),"")</f>
        <v>#REF!</v>
      </c>
      <c r="AK40" s="100" t="e">
        <f>IF(AND(#REF!="Baja",#REF!="Catastrófico"),CONCATENATE("R5C",#REF!),"")</f>
        <v>#REF!</v>
      </c>
      <c r="AL40" s="100" t="e">
        <f>IF(AND(#REF!="Baja",#REF!="Catastrófico"),CONCATENATE("R5C",#REF!),"")</f>
        <v>#REF!</v>
      </c>
      <c r="AM40" s="101" t="e">
        <f>IF(AND(#REF!="Baja",#REF!="Catastrófico"),CONCATENATE("R5C",#REF!),"")</f>
        <v>#REF!</v>
      </c>
      <c r="AN40" s="76"/>
      <c r="AO40" s="246"/>
      <c r="AP40" s="221"/>
      <c r="AQ40" s="221"/>
      <c r="AR40" s="221"/>
      <c r="AS40" s="221"/>
      <c r="AT40" s="247"/>
      <c r="AU40" s="76"/>
      <c r="AV40" s="76"/>
      <c r="AW40" s="76"/>
      <c r="AX40" s="76"/>
      <c r="AY40" s="76"/>
      <c r="AZ40" s="76"/>
      <c r="BA40" s="76"/>
      <c r="BB40" s="76"/>
      <c r="BC40" s="76"/>
      <c r="BD40" s="76"/>
      <c r="BE40" s="76"/>
      <c r="BF40" s="76"/>
      <c r="BG40" s="76"/>
    </row>
    <row r="41" spans="1:59" ht="22.5" customHeight="1" x14ac:dyDescent="0.35">
      <c r="A41" s="76"/>
      <c r="B41" s="199"/>
      <c r="C41" s="221"/>
      <c r="D41" s="200"/>
      <c r="E41" s="230"/>
      <c r="F41" s="221"/>
      <c r="G41" s="221"/>
      <c r="H41" s="221"/>
      <c r="I41" s="221"/>
      <c r="J41" s="119" t="e">
        <f>IF(AND(#REF!="Baja",#REF!="Leve"),CONCATENATE("R6C",#REF!),"")</f>
        <v>#REF!</v>
      </c>
      <c r="K41" s="120" t="e">
        <f>IF(AND(#REF!="Baja",#REF!="Leve"),CONCATENATE("R6C",#REF!),"")</f>
        <v>#REF!</v>
      </c>
      <c r="L41" s="120" t="e">
        <f>IF(AND(#REF!="Baja",#REF!="Leve"),CONCATENATE("R6C",#REF!),"")</f>
        <v>#REF!</v>
      </c>
      <c r="M41" s="120" t="e">
        <f>IF(AND(#REF!="Baja",#REF!="Leve"),CONCATENATE("R6C",#REF!),"")</f>
        <v>#REF!</v>
      </c>
      <c r="N41" s="120" t="e">
        <f>IF(AND(#REF!="Baja",#REF!="Leve"),CONCATENATE("R6C",#REF!),"")</f>
        <v>#REF!</v>
      </c>
      <c r="O41" s="121" t="e">
        <f>IF(AND(#REF!="Baja",#REF!="Leve"),CONCATENATE("R6C",#REF!),"")</f>
        <v>#REF!</v>
      </c>
      <c r="P41" s="110" t="e">
        <f>IF(AND(#REF!="Baja",#REF!="Menor"),CONCATENATE("R6C",#REF!),"")</f>
        <v>#REF!</v>
      </c>
      <c r="Q41" s="111" t="e">
        <f>IF(AND(#REF!="Baja",#REF!="Menor"),CONCATENATE("R6C",#REF!),"")</f>
        <v>#REF!</v>
      </c>
      <c r="R41" s="111" t="e">
        <f>IF(AND(#REF!="Baja",#REF!="Menor"),CONCATENATE("R6C",#REF!),"")</f>
        <v>#REF!</v>
      </c>
      <c r="S41" s="111" t="e">
        <f>IF(AND(#REF!="Baja",#REF!="Menor"),CONCATENATE("R6C",#REF!),"")</f>
        <v>#REF!</v>
      </c>
      <c r="T41" s="111" t="e">
        <f>IF(AND(#REF!="Baja",#REF!="Menor"),CONCATENATE("R6C",#REF!),"")</f>
        <v>#REF!</v>
      </c>
      <c r="U41" s="112" t="e">
        <f>IF(AND(#REF!="Baja",#REF!="Menor"),CONCATENATE("R6C",#REF!),"")</f>
        <v>#REF!</v>
      </c>
      <c r="V41" s="110" t="e">
        <f>IF(AND(#REF!="Baja",#REF!="Moderado"),CONCATENATE("R6C",#REF!),"")</f>
        <v>#REF!</v>
      </c>
      <c r="W41" s="111" t="e">
        <f>IF(AND(#REF!="Baja",#REF!="Moderado"),CONCATENATE("R6C",#REF!),"")</f>
        <v>#REF!</v>
      </c>
      <c r="X41" s="111" t="e">
        <f>IF(AND(#REF!="Baja",#REF!="Moderado"),CONCATENATE("R6C",#REF!),"")</f>
        <v>#REF!</v>
      </c>
      <c r="Y41" s="111" t="e">
        <f>IF(AND(#REF!="Baja",#REF!="Moderado"),CONCATENATE("R6C",#REF!),"")</f>
        <v>#REF!</v>
      </c>
      <c r="Z41" s="111" t="e">
        <f>IF(AND(#REF!="Baja",#REF!="Moderado"),CONCATENATE("R6C",#REF!),"")</f>
        <v>#REF!</v>
      </c>
      <c r="AA41" s="112" t="e">
        <f>IF(AND(#REF!="Baja",#REF!="Moderado"),CONCATENATE("R6C",#REF!),"")</f>
        <v>#REF!</v>
      </c>
      <c r="AB41" s="96" t="e">
        <f>IF(AND(#REF!="Baja",#REF!="Mayor"),CONCATENATE("R6C",#REF!),"")</f>
        <v>#REF!</v>
      </c>
      <c r="AC41" s="97" t="e">
        <f>IF(AND(#REF!="Baja",#REF!="Mayor"),CONCATENATE("R6C",#REF!),"")</f>
        <v>#REF!</v>
      </c>
      <c r="AD41" s="97" t="e">
        <f>IF(AND(#REF!="Baja",#REF!="Mayor"),CONCATENATE("R6C",#REF!),"")</f>
        <v>#REF!</v>
      </c>
      <c r="AE41" s="97" t="e">
        <f>IF(AND(#REF!="Baja",#REF!="Mayor"),CONCATENATE("R6C",#REF!),"")</f>
        <v>#REF!</v>
      </c>
      <c r="AF41" s="97" t="e">
        <f>IF(AND(#REF!="Baja",#REF!="Mayor"),CONCATENATE("R6C",#REF!),"")</f>
        <v>#REF!</v>
      </c>
      <c r="AG41" s="98" t="e">
        <f>IF(AND(#REF!="Baja",#REF!="Mayor"),CONCATENATE("R6C",#REF!),"")</f>
        <v>#REF!</v>
      </c>
      <c r="AH41" s="99" t="e">
        <f>IF(AND(#REF!="Baja",#REF!="Catastrófico"),CONCATENATE("R6C",#REF!),"")</f>
        <v>#REF!</v>
      </c>
      <c r="AI41" s="100" t="e">
        <f>IF(AND(#REF!="Baja",#REF!="Catastrófico"),CONCATENATE("R6C",#REF!),"")</f>
        <v>#REF!</v>
      </c>
      <c r="AJ41" s="100" t="e">
        <f>IF(AND(#REF!="Baja",#REF!="Catastrófico"),CONCATENATE("R6C",#REF!),"")</f>
        <v>#REF!</v>
      </c>
      <c r="AK41" s="100" t="e">
        <f>IF(AND(#REF!="Baja",#REF!="Catastrófico"),CONCATENATE("R6C",#REF!),"")</f>
        <v>#REF!</v>
      </c>
      <c r="AL41" s="100" t="e">
        <f>IF(AND(#REF!="Baja",#REF!="Catastrófico"),CONCATENATE("R6C",#REF!),"")</f>
        <v>#REF!</v>
      </c>
      <c r="AM41" s="101" t="e">
        <f>IF(AND(#REF!="Baja",#REF!="Catastrófico"),CONCATENATE("R6C",#REF!),"")</f>
        <v>#REF!</v>
      </c>
      <c r="AN41" s="76"/>
      <c r="AO41" s="246"/>
      <c r="AP41" s="221"/>
      <c r="AQ41" s="221"/>
      <c r="AR41" s="221"/>
      <c r="AS41" s="221"/>
      <c r="AT41" s="247"/>
      <c r="AU41" s="76"/>
      <c r="AV41" s="76"/>
      <c r="AW41" s="76"/>
      <c r="AX41" s="76"/>
      <c r="AY41" s="76"/>
      <c r="AZ41" s="76"/>
      <c r="BA41" s="76"/>
      <c r="BB41" s="76"/>
      <c r="BC41" s="76"/>
      <c r="BD41" s="76"/>
      <c r="BE41" s="76"/>
      <c r="BF41" s="76"/>
      <c r="BG41" s="76"/>
    </row>
    <row r="42" spans="1:59" ht="22.5" customHeight="1" x14ac:dyDescent="0.35">
      <c r="A42" s="76"/>
      <c r="B42" s="199"/>
      <c r="C42" s="221"/>
      <c r="D42" s="200"/>
      <c r="E42" s="230"/>
      <c r="F42" s="221"/>
      <c r="G42" s="221"/>
      <c r="H42" s="221"/>
      <c r="I42" s="221"/>
      <c r="J42" s="119" t="e">
        <f>IF(AND(#REF!="Baja",#REF!="Leve"),CONCATENATE("R7C",#REF!),"")</f>
        <v>#REF!</v>
      </c>
      <c r="K42" s="120" t="e">
        <f>IF(AND(#REF!="Baja",#REF!="Leve"),CONCATENATE("R7C",#REF!),"")</f>
        <v>#REF!</v>
      </c>
      <c r="L42" s="120" t="e">
        <f>IF(AND(#REF!="Baja",#REF!="Leve"),CONCATENATE("R7C",#REF!),"")</f>
        <v>#REF!</v>
      </c>
      <c r="M42" s="120" t="e">
        <f>IF(AND(#REF!="Baja",#REF!="Leve"),CONCATENATE("R7C",#REF!),"")</f>
        <v>#REF!</v>
      </c>
      <c r="N42" s="120" t="e">
        <f>IF(AND(#REF!="Baja",#REF!="Leve"),CONCATENATE("R7C",#REF!),"")</f>
        <v>#REF!</v>
      </c>
      <c r="O42" s="121" t="e">
        <f>IF(AND(#REF!="Baja",#REF!="Leve"),CONCATENATE("R7C",#REF!),"")</f>
        <v>#REF!</v>
      </c>
      <c r="P42" s="110" t="e">
        <f>IF(AND(#REF!="Baja",#REF!="Menor"),CONCATENATE("R7C",#REF!),"")</f>
        <v>#REF!</v>
      </c>
      <c r="Q42" s="111" t="e">
        <f>IF(AND(#REF!="Baja",#REF!="Menor"),CONCATENATE("R7C",#REF!),"")</f>
        <v>#REF!</v>
      </c>
      <c r="R42" s="111" t="e">
        <f>IF(AND(#REF!="Baja",#REF!="Menor"),CONCATENATE("R7C",#REF!),"")</f>
        <v>#REF!</v>
      </c>
      <c r="S42" s="111" t="e">
        <f>IF(AND(#REF!="Baja",#REF!="Menor"),CONCATENATE("R7C",#REF!),"")</f>
        <v>#REF!</v>
      </c>
      <c r="T42" s="111" t="e">
        <f>IF(AND(#REF!="Baja",#REF!="Menor"),CONCATENATE("R7C",#REF!),"")</f>
        <v>#REF!</v>
      </c>
      <c r="U42" s="112" t="e">
        <f>IF(AND(#REF!="Baja",#REF!="Menor"),CONCATENATE("R7C",#REF!),"")</f>
        <v>#REF!</v>
      </c>
      <c r="V42" s="110" t="e">
        <f>IF(AND(#REF!="Baja",#REF!="Moderado"),CONCATENATE("R7C",#REF!),"")</f>
        <v>#REF!</v>
      </c>
      <c r="W42" s="111" t="e">
        <f>IF(AND(#REF!="Baja",#REF!="Moderado"),CONCATENATE("R7C",#REF!),"")</f>
        <v>#REF!</v>
      </c>
      <c r="X42" s="111" t="e">
        <f>IF(AND(#REF!="Baja",#REF!="Moderado"),CONCATENATE("R7C",#REF!),"")</f>
        <v>#REF!</v>
      </c>
      <c r="Y42" s="111" t="e">
        <f>IF(AND(#REF!="Baja",#REF!="Moderado"),CONCATENATE("R7C",#REF!),"")</f>
        <v>#REF!</v>
      </c>
      <c r="Z42" s="111" t="e">
        <f>IF(AND(#REF!="Baja",#REF!="Moderado"),CONCATENATE("R7C",#REF!),"")</f>
        <v>#REF!</v>
      </c>
      <c r="AA42" s="112" t="e">
        <f>IF(AND(#REF!="Baja",#REF!="Moderado"),CONCATENATE("R7C",#REF!),"")</f>
        <v>#REF!</v>
      </c>
      <c r="AB42" s="96" t="e">
        <f>IF(AND(#REF!="Baja",#REF!="Mayor"),CONCATENATE("R7C",#REF!),"")</f>
        <v>#REF!</v>
      </c>
      <c r="AC42" s="97" t="e">
        <f>IF(AND(#REF!="Baja",#REF!="Mayor"),CONCATENATE("R7C",#REF!),"")</f>
        <v>#REF!</v>
      </c>
      <c r="AD42" s="97" t="e">
        <f>IF(AND(#REF!="Baja",#REF!="Mayor"),CONCATENATE("R7C",#REF!),"")</f>
        <v>#REF!</v>
      </c>
      <c r="AE42" s="97" t="e">
        <f>IF(AND(#REF!="Baja",#REF!="Mayor"),CONCATENATE("R7C",#REF!),"")</f>
        <v>#REF!</v>
      </c>
      <c r="AF42" s="97" t="e">
        <f>IF(AND(#REF!="Baja",#REF!="Mayor"),CONCATENATE("R7C",#REF!),"")</f>
        <v>#REF!</v>
      </c>
      <c r="AG42" s="98" t="e">
        <f>IF(AND(#REF!="Baja",#REF!="Mayor"),CONCATENATE("R7C",#REF!),"")</f>
        <v>#REF!</v>
      </c>
      <c r="AH42" s="99" t="e">
        <f>IF(AND(#REF!="Baja",#REF!="Catastrófico"),CONCATENATE("R7C",#REF!),"")</f>
        <v>#REF!</v>
      </c>
      <c r="AI42" s="100" t="e">
        <f>IF(AND(#REF!="Baja",#REF!="Catastrófico"),CONCATENATE("R7C",#REF!),"")</f>
        <v>#REF!</v>
      </c>
      <c r="AJ42" s="100" t="e">
        <f>IF(AND(#REF!="Baja",#REF!="Catastrófico"),CONCATENATE("R7C",#REF!),"")</f>
        <v>#REF!</v>
      </c>
      <c r="AK42" s="100" t="e">
        <f>IF(AND(#REF!="Baja",#REF!="Catastrófico"),CONCATENATE("R7C",#REF!),"")</f>
        <v>#REF!</v>
      </c>
      <c r="AL42" s="100" t="e">
        <f>IF(AND(#REF!="Baja",#REF!="Catastrófico"),CONCATENATE("R7C",#REF!),"")</f>
        <v>#REF!</v>
      </c>
      <c r="AM42" s="101" t="e">
        <f>IF(AND(#REF!="Baja",#REF!="Catastrófico"),CONCATENATE("R7C",#REF!),"")</f>
        <v>#REF!</v>
      </c>
      <c r="AN42" s="76"/>
      <c r="AO42" s="246"/>
      <c r="AP42" s="221"/>
      <c r="AQ42" s="221"/>
      <c r="AR42" s="221"/>
      <c r="AS42" s="221"/>
      <c r="AT42" s="247"/>
      <c r="AU42" s="76"/>
      <c r="AV42" s="76"/>
      <c r="AW42" s="76"/>
      <c r="AX42" s="76"/>
      <c r="AY42" s="76"/>
      <c r="AZ42" s="76"/>
      <c r="BA42" s="76"/>
      <c r="BB42" s="76"/>
      <c r="BC42" s="76"/>
      <c r="BD42" s="76"/>
      <c r="BE42" s="76"/>
      <c r="BF42" s="76"/>
      <c r="BG42" s="76"/>
    </row>
    <row r="43" spans="1:59" ht="22.5" customHeight="1" x14ac:dyDescent="0.35">
      <c r="A43" s="76"/>
      <c r="B43" s="199"/>
      <c r="C43" s="221"/>
      <c r="D43" s="200"/>
      <c r="E43" s="230"/>
      <c r="F43" s="221"/>
      <c r="G43" s="221"/>
      <c r="H43" s="221"/>
      <c r="I43" s="221"/>
      <c r="J43" s="119" t="e">
        <f>IF(AND(#REF!="Baja",#REF!="Leve"),CONCATENATE("R8C",#REF!),"")</f>
        <v>#REF!</v>
      </c>
      <c r="K43" s="120" t="e">
        <f>IF(AND(#REF!="Baja",#REF!="Leve"),CONCATENATE("R8C",#REF!),"")</f>
        <v>#REF!</v>
      </c>
      <c r="L43" s="120" t="e">
        <f>IF(AND(#REF!="Baja",#REF!="Leve"),CONCATENATE("R8C",#REF!),"")</f>
        <v>#REF!</v>
      </c>
      <c r="M43" s="120" t="e">
        <f>IF(AND(#REF!="Baja",#REF!="Leve"),CONCATENATE("R8C",#REF!),"")</f>
        <v>#REF!</v>
      </c>
      <c r="N43" s="120" t="e">
        <f>IF(AND(#REF!="Baja",#REF!="Leve"),CONCATENATE("R8C",#REF!),"")</f>
        <v>#REF!</v>
      </c>
      <c r="O43" s="121" t="e">
        <f>IF(AND(#REF!="Baja",#REF!="Leve"),CONCATENATE("R8C",#REF!),"")</f>
        <v>#REF!</v>
      </c>
      <c r="P43" s="110" t="e">
        <f>IF(AND(#REF!="Baja",#REF!="Menor"),CONCATENATE("R8C",#REF!),"")</f>
        <v>#REF!</v>
      </c>
      <c r="Q43" s="111" t="e">
        <f>IF(AND(#REF!="Baja",#REF!="Menor"),CONCATENATE("R8C",#REF!),"")</f>
        <v>#REF!</v>
      </c>
      <c r="R43" s="111" t="e">
        <f>IF(AND(#REF!="Baja",#REF!="Menor"),CONCATENATE("R8C",#REF!),"")</f>
        <v>#REF!</v>
      </c>
      <c r="S43" s="111" t="e">
        <f>IF(AND(#REF!="Baja",#REF!="Menor"),CONCATENATE("R8C",#REF!),"")</f>
        <v>#REF!</v>
      </c>
      <c r="T43" s="111" t="e">
        <f>IF(AND(#REF!="Baja",#REF!="Menor"),CONCATENATE("R8C",#REF!),"")</f>
        <v>#REF!</v>
      </c>
      <c r="U43" s="112" t="e">
        <f>IF(AND(#REF!="Baja",#REF!="Menor"),CONCATENATE("R8C",#REF!),"")</f>
        <v>#REF!</v>
      </c>
      <c r="V43" s="110" t="e">
        <f>IF(AND(#REF!="Baja",#REF!="Moderado"),CONCATENATE("R8C",#REF!),"")</f>
        <v>#REF!</v>
      </c>
      <c r="W43" s="111" t="e">
        <f>IF(AND(#REF!="Baja",#REF!="Moderado"),CONCATENATE("R8C",#REF!),"")</f>
        <v>#REF!</v>
      </c>
      <c r="X43" s="111" t="e">
        <f>IF(AND(#REF!="Baja",#REF!="Moderado"),CONCATENATE("R8C",#REF!),"")</f>
        <v>#REF!</v>
      </c>
      <c r="Y43" s="111" t="e">
        <f>IF(AND(#REF!="Baja",#REF!="Moderado"),CONCATENATE("R8C",#REF!),"")</f>
        <v>#REF!</v>
      </c>
      <c r="Z43" s="111" t="e">
        <f>IF(AND(#REF!="Baja",#REF!="Moderado"),CONCATENATE("R8C",#REF!),"")</f>
        <v>#REF!</v>
      </c>
      <c r="AA43" s="112" t="e">
        <f>IF(AND(#REF!="Baja",#REF!="Moderado"),CONCATENATE("R8C",#REF!),"")</f>
        <v>#REF!</v>
      </c>
      <c r="AB43" s="96" t="e">
        <f>IF(AND(#REF!="Baja",#REF!="Mayor"),CONCATENATE("R8C",#REF!),"")</f>
        <v>#REF!</v>
      </c>
      <c r="AC43" s="97" t="e">
        <f>IF(AND(#REF!="Baja",#REF!="Mayor"),CONCATENATE("R8C",#REF!),"")</f>
        <v>#REF!</v>
      </c>
      <c r="AD43" s="97" t="e">
        <f>IF(AND(#REF!="Baja",#REF!="Mayor"),CONCATENATE("R8C",#REF!),"")</f>
        <v>#REF!</v>
      </c>
      <c r="AE43" s="97" t="e">
        <f>IF(AND(#REF!="Baja",#REF!="Mayor"),CONCATENATE("R8C",#REF!),"")</f>
        <v>#REF!</v>
      </c>
      <c r="AF43" s="97" t="e">
        <f>IF(AND(#REF!="Baja",#REF!="Mayor"),CONCATENATE("R8C",#REF!),"")</f>
        <v>#REF!</v>
      </c>
      <c r="AG43" s="98" t="e">
        <f>IF(AND(#REF!="Baja",#REF!="Mayor"),CONCATENATE("R8C",#REF!),"")</f>
        <v>#REF!</v>
      </c>
      <c r="AH43" s="99" t="e">
        <f>IF(AND(#REF!="Baja",#REF!="Catastrófico"),CONCATENATE("R8C",#REF!),"")</f>
        <v>#REF!</v>
      </c>
      <c r="AI43" s="100" t="e">
        <f>IF(AND(#REF!="Baja",#REF!="Catastrófico"),CONCATENATE("R8C",#REF!),"")</f>
        <v>#REF!</v>
      </c>
      <c r="AJ43" s="100" t="e">
        <f>IF(AND(#REF!="Baja",#REF!="Catastrófico"),CONCATENATE("R8C",#REF!),"")</f>
        <v>#REF!</v>
      </c>
      <c r="AK43" s="100" t="e">
        <f>IF(AND(#REF!="Baja",#REF!="Catastrófico"),CONCATENATE("R8C",#REF!),"")</f>
        <v>#REF!</v>
      </c>
      <c r="AL43" s="100" t="e">
        <f>IF(AND(#REF!="Baja",#REF!="Catastrófico"),CONCATENATE("R8C",#REF!),"")</f>
        <v>#REF!</v>
      </c>
      <c r="AM43" s="101" t="e">
        <f>IF(AND(#REF!="Baja",#REF!="Catastrófico"),CONCATENATE("R8C",#REF!),"")</f>
        <v>#REF!</v>
      </c>
      <c r="AN43" s="76"/>
      <c r="AO43" s="246"/>
      <c r="AP43" s="221"/>
      <c r="AQ43" s="221"/>
      <c r="AR43" s="221"/>
      <c r="AS43" s="221"/>
      <c r="AT43" s="247"/>
      <c r="AU43" s="76"/>
      <c r="AV43" s="76"/>
      <c r="AW43" s="76"/>
      <c r="AX43" s="76"/>
      <c r="AY43" s="76"/>
      <c r="AZ43" s="76"/>
      <c r="BA43" s="76"/>
      <c r="BB43" s="76"/>
      <c r="BC43" s="76"/>
      <c r="BD43" s="76"/>
      <c r="BE43" s="76"/>
      <c r="BF43" s="76"/>
      <c r="BG43" s="76"/>
    </row>
    <row r="44" spans="1:59" ht="22.5" customHeight="1" x14ac:dyDescent="0.35">
      <c r="A44" s="76"/>
      <c r="B44" s="199"/>
      <c r="C44" s="221"/>
      <c r="D44" s="200"/>
      <c r="E44" s="230"/>
      <c r="F44" s="221"/>
      <c r="G44" s="221"/>
      <c r="H44" s="221"/>
      <c r="I44" s="221"/>
      <c r="J44" s="119" t="e">
        <f>IF(AND(#REF!="Baja",#REF!="Leve"),CONCATENATE("R9C",#REF!),"")</f>
        <v>#REF!</v>
      </c>
      <c r="K44" s="120" t="e">
        <f>IF(AND(#REF!="Baja",#REF!="Leve"),CONCATENATE("R9C",#REF!),"")</f>
        <v>#REF!</v>
      </c>
      <c r="L44" s="120" t="e">
        <f>IF(AND(#REF!="Baja",#REF!="Leve"),CONCATENATE("R9C",#REF!),"")</f>
        <v>#REF!</v>
      </c>
      <c r="M44" s="120" t="e">
        <f>IF(AND(#REF!="Baja",#REF!="Leve"),CONCATENATE("R9C",#REF!),"")</f>
        <v>#REF!</v>
      </c>
      <c r="N44" s="120" t="e">
        <f>IF(AND(#REF!="Baja",#REF!="Leve"),CONCATENATE("R9C",#REF!),"")</f>
        <v>#REF!</v>
      </c>
      <c r="O44" s="121" t="e">
        <f>IF(AND(#REF!="Baja",#REF!="Leve"),CONCATENATE("R9C",#REF!),"")</f>
        <v>#REF!</v>
      </c>
      <c r="P44" s="110" t="e">
        <f>IF(AND(#REF!="Baja",#REF!="Menor"),CONCATENATE("R9C",#REF!),"")</f>
        <v>#REF!</v>
      </c>
      <c r="Q44" s="111" t="e">
        <f>IF(AND(#REF!="Baja",#REF!="Menor"),CONCATENATE("R9C",#REF!),"")</f>
        <v>#REF!</v>
      </c>
      <c r="R44" s="111" t="e">
        <f>IF(AND(#REF!="Baja",#REF!="Menor"),CONCATENATE("R9C",#REF!),"")</f>
        <v>#REF!</v>
      </c>
      <c r="S44" s="111" t="e">
        <f>IF(AND(#REF!="Baja",#REF!="Menor"),CONCATENATE("R9C",#REF!),"")</f>
        <v>#REF!</v>
      </c>
      <c r="T44" s="111" t="e">
        <f>IF(AND(#REF!="Baja",#REF!="Menor"),CONCATENATE("R9C",#REF!),"")</f>
        <v>#REF!</v>
      </c>
      <c r="U44" s="112" t="e">
        <f>IF(AND(#REF!="Baja",#REF!="Menor"),CONCATENATE("R9C",#REF!),"")</f>
        <v>#REF!</v>
      </c>
      <c r="V44" s="110" t="e">
        <f>IF(AND(#REF!="Baja",#REF!="Moderado"),CONCATENATE("R9C",#REF!),"")</f>
        <v>#REF!</v>
      </c>
      <c r="W44" s="111" t="e">
        <f>IF(AND(#REF!="Baja",#REF!="Moderado"),CONCATENATE("R9C",#REF!),"")</f>
        <v>#REF!</v>
      </c>
      <c r="X44" s="111" t="e">
        <f>IF(AND(#REF!="Baja",#REF!="Moderado"),CONCATENATE("R9C",#REF!),"")</f>
        <v>#REF!</v>
      </c>
      <c r="Y44" s="111" t="e">
        <f>IF(AND(#REF!="Baja",#REF!="Moderado"),CONCATENATE("R9C",#REF!),"")</f>
        <v>#REF!</v>
      </c>
      <c r="Z44" s="111" t="e">
        <f>IF(AND(#REF!="Baja",#REF!="Moderado"),CONCATENATE("R9C",#REF!),"")</f>
        <v>#REF!</v>
      </c>
      <c r="AA44" s="112" t="e">
        <f>IF(AND(#REF!="Baja",#REF!="Moderado"),CONCATENATE("R9C",#REF!),"")</f>
        <v>#REF!</v>
      </c>
      <c r="AB44" s="96" t="e">
        <f>IF(AND(#REF!="Baja",#REF!="Mayor"),CONCATENATE("R9C",#REF!),"")</f>
        <v>#REF!</v>
      </c>
      <c r="AC44" s="97" t="e">
        <f>IF(AND(#REF!="Baja",#REF!="Mayor"),CONCATENATE("R9C",#REF!),"")</f>
        <v>#REF!</v>
      </c>
      <c r="AD44" s="97" t="e">
        <f>IF(AND(#REF!="Baja",#REF!="Mayor"),CONCATENATE("R9C",#REF!),"")</f>
        <v>#REF!</v>
      </c>
      <c r="AE44" s="97" t="e">
        <f>IF(AND(#REF!="Baja",#REF!="Mayor"),CONCATENATE("R9C",#REF!),"")</f>
        <v>#REF!</v>
      </c>
      <c r="AF44" s="97" t="e">
        <f>IF(AND(#REF!="Baja",#REF!="Mayor"),CONCATENATE("R9C",#REF!),"")</f>
        <v>#REF!</v>
      </c>
      <c r="AG44" s="98" t="e">
        <f>IF(AND(#REF!="Baja",#REF!="Mayor"),CONCATENATE("R9C",#REF!),"")</f>
        <v>#REF!</v>
      </c>
      <c r="AH44" s="99" t="e">
        <f>IF(AND(#REF!="Baja",#REF!="Catastrófico"),CONCATENATE("R9C",#REF!),"")</f>
        <v>#REF!</v>
      </c>
      <c r="AI44" s="100" t="e">
        <f>IF(AND(#REF!="Baja",#REF!="Catastrófico"),CONCATENATE("R9C",#REF!),"")</f>
        <v>#REF!</v>
      </c>
      <c r="AJ44" s="100" t="e">
        <f>IF(AND(#REF!="Baja",#REF!="Catastrófico"),CONCATENATE("R9C",#REF!),"")</f>
        <v>#REF!</v>
      </c>
      <c r="AK44" s="100" t="e">
        <f>IF(AND(#REF!="Baja",#REF!="Catastrófico"),CONCATENATE("R9C",#REF!),"")</f>
        <v>#REF!</v>
      </c>
      <c r="AL44" s="100" t="e">
        <f>IF(AND(#REF!="Baja",#REF!="Catastrófico"),CONCATENATE("R9C",#REF!),"")</f>
        <v>#REF!</v>
      </c>
      <c r="AM44" s="101" t="e">
        <f>IF(AND(#REF!="Baja",#REF!="Catastrófico"),CONCATENATE("R9C",#REF!),"")</f>
        <v>#REF!</v>
      </c>
      <c r="AN44" s="76"/>
      <c r="AO44" s="246"/>
      <c r="AP44" s="221"/>
      <c r="AQ44" s="221"/>
      <c r="AR44" s="221"/>
      <c r="AS44" s="221"/>
      <c r="AT44" s="247"/>
      <c r="AU44" s="76"/>
      <c r="AV44" s="76"/>
      <c r="AW44" s="76"/>
      <c r="AX44" s="76"/>
      <c r="AY44" s="76"/>
      <c r="AZ44" s="76"/>
      <c r="BA44" s="76"/>
      <c r="BB44" s="76"/>
      <c r="BC44" s="76"/>
      <c r="BD44" s="76"/>
      <c r="BE44" s="76"/>
      <c r="BF44" s="76"/>
      <c r="BG44" s="76"/>
    </row>
    <row r="45" spans="1:59" ht="22.5" customHeight="1" thickBot="1" x14ac:dyDescent="0.4">
      <c r="A45" s="76"/>
      <c r="B45" s="199"/>
      <c r="C45" s="221"/>
      <c r="D45" s="200"/>
      <c r="E45" s="234"/>
      <c r="F45" s="235"/>
      <c r="G45" s="235"/>
      <c r="H45" s="235"/>
      <c r="I45" s="235"/>
      <c r="J45" s="122" t="e">
        <f>IF(AND(#REF!="Baja",#REF!="Leve"),CONCATENATE("R10C",#REF!),"")</f>
        <v>#REF!</v>
      </c>
      <c r="K45" s="123" t="e">
        <f>IF(AND(#REF!="Baja",#REF!="Leve"),CONCATENATE("R10C",#REF!),"")</f>
        <v>#REF!</v>
      </c>
      <c r="L45" s="123" t="e">
        <f>IF(AND(#REF!="Baja",#REF!="Leve"),CONCATENATE("R10C",#REF!),"")</f>
        <v>#REF!</v>
      </c>
      <c r="M45" s="123" t="e">
        <f>IF(AND(#REF!="Baja",#REF!="Leve"),CONCATENATE("R10C",#REF!),"")</f>
        <v>#REF!</v>
      </c>
      <c r="N45" s="123" t="e">
        <f>IF(AND(#REF!="Baja",#REF!="Leve"),CONCATENATE("R10C",#REF!),"")</f>
        <v>#REF!</v>
      </c>
      <c r="O45" s="124" t="e">
        <f>IF(AND(#REF!="Baja",#REF!="Leve"),CONCATENATE("R10C",#REF!),"")</f>
        <v>#REF!</v>
      </c>
      <c r="P45" s="110" t="e">
        <f>IF(AND(#REF!="Baja",#REF!="Menor"),CONCATENATE("R10C",#REF!),"")</f>
        <v>#REF!</v>
      </c>
      <c r="Q45" s="111" t="e">
        <f>IF(AND(#REF!="Baja",#REF!="Menor"),CONCATENATE("R10C",#REF!),"")</f>
        <v>#REF!</v>
      </c>
      <c r="R45" s="111" t="e">
        <f>IF(AND(#REF!="Baja",#REF!="Menor"),CONCATENATE("R10C",#REF!),"")</f>
        <v>#REF!</v>
      </c>
      <c r="S45" s="111" t="e">
        <f>IF(AND(#REF!="Baja",#REF!="Menor"),CONCATENATE("R10C",#REF!),"")</f>
        <v>#REF!</v>
      </c>
      <c r="T45" s="111" t="e">
        <f>IF(AND(#REF!="Baja",#REF!="Menor"),CONCATENATE("R10C",#REF!),"")</f>
        <v>#REF!</v>
      </c>
      <c r="U45" s="112" t="e">
        <f>IF(AND(#REF!="Baja",#REF!="Menor"),CONCATENATE("R10C",#REF!),"")</f>
        <v>#REF!</v>
      </c>
      <c r="V45" s="113" t="e">
        <f>IF(AND(#REF!="Baja",#REF!="Moderado"),CONCATENATE("R10C",#REF!),"")</f>
        <v>#REF!</v>
      </c>
      <c r="W45" s="114" t="e">
        <f>IF(AND(#REF!="Baja",#REF!="Moderado"),CONCATENATE("R10C",#REF!),"")</f>
        <v>#REF!</v>
      </c>
      <c r="X45" s="114" t="e">
        <f>IF(AND(#REF!="Baja",#REF!="Moderado"),CONCATENATE("R10C",#REF!),"")</f>
        <v>#REF!</v>
      </c>
      <c r="Y45" s="114" t="e">
        <f>IF(AND(#REF!="Baja",#REF!="Moderado"),CONCATENATE("R10C",#REF!),"")</f>
        <v>#REF!</v>
      </c>
      <c r="Z45" s="114" t="e">
        <f>IF(AND(#REF!="Baja",#REF!="Moderado"),CONCATENATE("R10C",#REF!),"")</f>
        <v>#REF!</v>
      </c>
      <c r="AA45" s="115" t="e">
        <f>IF(AND(#REF!="Baja",#REF!="Moderado"),CONCATENATE("R10C",#REF!),"")</f>
        <v>#REF!</v>
      </c>
      <c r="AB45" s="103" t="e">
        <f>IF(AND(#REF!="Baja",#REF!="Mayor"),CONCATENATE("R10C",#REF!),"")</f>
        <v>#REF!</v>
      </c>
      <c r="AC45" s="104" t="e">
        <f>IF(AND(#REF!="Baja",#REF!="Mayor"),CONCATENATE("R10C",#REF!),"")</f>
        <v>#REF!</v>
      </c>
      <c r="AD45" s="104" t="e">
        <f>IF(AND(#REF!="Baja",#REF!="Mayor"),CONCATENATE("R10C",#REF!),"")</f>
        <v>#REF!</v>
      </c>
      <c r="AE45" s="104" t="e">
        <f>IF(AND(#REF!="Baja",#REF!="Mayor"),CONCATENATE("R10C",#REF!),"")</f>
        <v>#REF!</v>
      </c>
      <c r="AF45" s="104" t="e">
        <f>IF(AND(#REF!="Baja",#REF!="Mayor"),CONCATENATE("R10C",#REF!),"")</f>
        <v>#REF!</v>
      </c>
      <c r="AG45" s="105" t="e">
        <f>IF(AND(#REF!="Baja",#REF!="Mayor"),CONCATENATE("R10C",#REF!),"")</f>
        <v>#REF!</v>
      </c>
      <c r="AH45" s="106" t="e">
        <f>IF(AND(#REF!="Baja",#REF!="Catastrófico"),CONCATENATE("R10C",#REF!),"")</f>
        <v>#REF!</v>
      </c>
      <c r="AI45" s="107" t="e">
        <f>IF(AND(#REF!="Baja",#REF!="Catastrófico"),CONCATENATE("R10C",#REF!),"")</f>
        <v>#REF!</v>
      </c>
      <c r="AJ45" s="107" t="e">
        <f>IF(AND(#REF!="Baja",#REF!="Catastrófico"),CONCATENATE("R10C",#REF!),"")</f>
        <v>#REF!</v>
      </c>
      <c r="AK45" s="107" t="e">
        <f>IF(AND(#REF!="Baja",#REF!="Catastrófico"),CONCATENATE("R10C",#REF!),"")</f>
        <v>#REF!</v>
      </c>
      <c r="AL45" s="107" t="e">
        <f>IF(AND(#REF!="Baja",#REF!="Catastrófico"),CONCATENATE("R10C",#REF!),"")</f>
        <v>#REF!</v>
      </c>
      <c r="AM45" s="108" t="e">
        <f>IF(AND(#REF!="Baja",#REF!="Catastrófico"),CONCATENATE("R10C",#REF!),"")</f>
        <v>#REF!</v>
      </c>
      <c r="AN45" s="76"/>
      <c r="AO45" s="248"/>
      <c r="AP45" s="249"/>
      <c r="AQ45" s="249"/>
      <c r="AR45" s="249"/>
      <c r="AS45" s="249"/>
      <c r="AT45" s="250"/>
      <c r="AU45" s="92"/>
      <c r="AV45" s="92"/>
      <c r="AW45" s="92"/>
      <c r="AX45" s="92"/>
      <c r="AY45" s="92"/>
      <c r="AZ45" s="92"/>
      <c r="BA45" s="92"/>
      <c r="BB45" s="92"/>
      <c r="BC45" s="92"/>
      <c r="BD45" s="92"/>
      <c r="BE45" s="92"/>
      <c r="BF45" s="92"/>
      <c r="BG45" s="92"/>
    </row>
    <row r="46" spans="1:59" ht="22.5" customHeight="1" x14ac:dyDescent="0.45">
      <c r="A46" s="76"/>
      <c r="B46" s="199"/>
      <c r="C46" s="221"/>
      <c r="D46" s="200"/>
      <c r="E46" s="231" t="s">
        <v>461</v>
      </c>
      <c r="F46" s="232"/>
      <c r="G46" s="232"/>
      <c r="H46" s="232"/>
      <c r="I46" s="233"/>
      <c r="J46" s="33" t="e">
        <f>IF(AND(#REF!="Muy Baja",#REF!="Leve"),CONCATENATE("R1C",#REF!),"")</f>
        <v>#REF!</v>
      </c>
      <c r="K46" s="34" t="e">
        <f>IF(AND(#REF!="Muy Baja",#REF!="Leve"),CONCATENATE("R1C",#REF!),"")</f>
        <v>#REF!</v>
      </c>
      <c r="L46" s="34" t="e">
        <f>IF(AND(#REF!="Muy Baja",#REF!="Leve"),CONCATENATE("R1C",#REF!),"")</f>
        <v>#REF!</v>
      </c>
      <c r="M46" s="34" t="e">
        <f>IF(AND(#REF!="Muy Baja",#REF!="Leve"),CONCATENATE("R1C",#REF!),"")</f>
        <v>#REF!</v>
      </c>
      <c r="N46" s="34" t="e">
        <f>IF(AND(#REF!="Muy Baja",#REF!="Leve"),CONCATENATE("R1C",#REF!),"")</f>
        <v>#REF!</v>
      </c>
      <c r="O46" s="35" t="e">
        <f>IF(AND(#REF!="Muy Baja",#REF!="Leve"),CONCATENATE("R1C",#REF!),"")</f>
        <v>#REF!</v>
      </c>
      <c r="P46" s="33" t="e">
        <f>IF(AND(#REF!="Muy Baja",#REF!="Menor"),CONCATENATE("R1C",#REF!),"")</f>
        <v>#REF!</v>
      </c>
      <c r="Q46" s="34" t="e">
        <f>IF(AND(#REF!="Muy Baja",#REF!="Menor"),CONCATENATE("R1C",#REF!),"")</f>
        <v>#REF!</v>
      </c>
      <c r="R46" s="34" t="e">
        <f>IF(AND(#REF!="Muy Baja",#REF!="Menor"),CONCATENATE("R1C",#REF!),"")</f>
        <v>#REF!</v>
      </c>
      <c r="S46" s="34" t="e">
        <f>IF(AND(#REF!="Muy Baja",#REF!="Menor"),CONCATENATE("R1C",#REF!),"")</f>
        <v>#REF!</v>
      </c>
      <c r="T46" s="34" t="e">
        <f>IF(AND(#REF!="Muy Baja",#REF!="Menor"),CONCATENATE("R1C",#REF!),"")</f>
        <v>#REF!</v>
      </c>
      <c r="U46" s="35" t="e">
        <f>IF(AND(#REF!="Muy Baja",#REF!="Menor"),CONCATENATE("R1C",#REF!),"")</f>
        <v>#REF!</v>
      </c>
      <c r="V46" s="24" t="e">
        <f>IF(AND(#REF!="Muy Baja",#REF!="Moderado"),CONCATENATE("R1C",#REF!),"")</f>
        <v>#REF!</v>
      </c>
      <c r="W46" s="38" t="e">
        <f>IF(AND(#REF!="Muy Baja",#REF!="Moderado"),CONCATENATE("R1C",#REF!),"")</f>
        <v>#REF!</v>
      </c>
      <c r="X46" s="25" t="e">
        <f>IF(AND(#REF!="Muy Baja",#REF!="Moderado"),CONCATENATE("R1C",#REF!),"")</f>
        <v>#REF!</v>
      </c>
      <c r="Y46" s="25" t="e">
        <f>IF(AND(#REF!="Muy Baja",#REF!="Moderado"),CONCATENATE("R1C",#REF!),"")</f>
        <v>#REF!</v>
      </c>
      <c r="Z46" s="25" t="e">
        <f>IF(AND(#REF!="Muy Baja",#REF!="Moderado"),CONCATENATE("R1C",#REF!),"")</f>
        <v>#REF!</v>
      </c>
      <c r="AA46" s="26" t="e">
        <f>IF(AND(#REF!="Muy Baja",#REF!="Moderado"),CONCATENATE("R1C",#REF!),"")</f>
        <v>#REF!</v>
      </c>
      <c r="AB46" s="18" t="e">
        <f>IF(AND(#REF!="Muy Baja",#REF!="Mayor"),CONCATENATE("R1C",#REF!),"")</f>
        <v>#REF!</v>
      </c>
      <c r="AC46" s="19" t="e">
        <f>IF(AND(#REF!="Muy Baja",#REF!="Mayor"),CONCATENATE("R1C",#REF!),"")</f>
        <v>#REF!</v>
      </c>
      <c r="AD46" s="19" t="e">
        <f>IF(AND(#REF!="Muy Baja",#REF!="Mayor"),CONCATENATE("R1C",#REF!),"")</f>
        <v>#REF!</v>
      </c>
      <c r="AE46" s="19" t="e">
        <f>IF(AND(#REF!="Muy Baja",#REF!="Mayor"),CONCATENATE("R1C",#REF!),"")</f>
        <v>#REF!</v>
      </c>
      <c r="AF46" s="19" t="e">
        <f>IF(AND(#REF!="Muy Baja",#REF!="Mayor"),CONCATENATE("R1C",#REF!),"")</f>
        <v>#REF!</v>
      </c>
      <c r="AG46" s="20" t="e">
        <f>IF(AND(#REF!="Muy Baja",#REF!="Mayor"),CONCATENATE("R1C",#REF!),"")</f>
        <v>#REF!</v>
      </c>
      <c r="AH46" s="21" t="e">
        <f>IF(AND(#REF!="Muy Baja",#REF!="Catastrófico"),CONCATENATE("R1C",#REF!),"")</f>
        <v>#REF!</v>
      </c>
      <c r="AI46" s="22" t="e">
        <f>IF(AND(#REF!="Muy Baja",#REF!="Catastrófico"),CONCATENATE("R1C",#REF!),"")</f>
        <v>#REF!</v>
      </c>
      <c r="AJ46" s="22" t="e">
        <f>IF(AND(#REF!="Muy Baja",#REF!="Catastrófico"),CONCATENATE("R1C",#REF!),"")</f>
        <v>#REF!</v>
      </c>
      <c r="AK46" s="22" t="e">
        <f>IF(AND(#REF!="Muy Baja",#REF!="Catastrófico"),CONCATENATE("R1C",#REF!),"")</f>
        <v>#REF!</v>
      </c>
      <c r="AL46" s="22" t="e">
        <f>IF(AND(#REF!="Muy Baja",#REF!="Catastrófico"),CONCATENATE("R1C",#REF!),"")</f>
        <v>#REF!</v>
      </c>
      <c r="AM46" s="23" t="e">
        <f>IF(AND(#REF!="Muy Baja",#REF!="Catastrófico"),CONCATENATE("R1C",#REF!),"")</f>
        <v>#REF!</v>
      </c>
      <c r="AN46" s="76"/>
      <c r="AO46" s="76"/>
      <c r="AP46" s="76"/>
      <c r="AQ46" s="76"/>
      <c r="AR46" s="76"/>
      <c r="AS46" s="76"/>
      <c r="AT46" s="76"/>
      <c r="AU46" s="76"/>
      <c r="AV46" s="76"/>
      <c r="AW46" s="76"/>
      <c r="AX46" s="76"/>
      <c r="AY46" s="76"/>
      <c r="AZ46" s="76"/>
      <c r="BA46" s="76"/>
      <c r="BB46" s="76"/>
      <c r="BC46" s="76"/>
      <c r="BD46" s="76"/>
      <c r="BE46" s="76"/>
      <c r="BF46" s="76"/>
      <c r="BG46" s="76"/>
    </row>
    <row r="47" spans="1:59" ht="22.5" customHeight="1" x14ac:dyDescent="0.35">
      <c r="A47" s="76"/>
      <c r="B47" s="199"/>
      <c r="C47" s="221"/>
      <c r="D47" s="200"/>
      <c r="E47" s="230"/>
      <c r="F47" s="221"/>
      <c r="G47" s="221"/>
      <c r="H47" s="221"/>
      <c r="I47" s="200"/>
      <c r="J47" s="119" t="e">
        <f>IF(AND(#REF!="Muy Baja",#REF!="Leve"),CONCATENATE("R2C",#REF!),"")</f>
        <v>#REF!</v>
      </c>
      <c r="K47" s="120" t="e">
        <f>IF(AND(#REF!="Muy Baja",#REF!="Leve"),CONCATENATE("R2C",#REF!),"")</f>
        <v>#REF!</v>
      </c>
      <c r="L47" s="120" t="e">
        <f>IF(AND(#REF!="Muy Baja",#REF!="Leve"),CONCATENATE("R2C",#REF!),"")</f>
        <v>#REF!</v>
      </c>
      <c r="M47" s="120" t="e">
        <f>IF(AND(#REF!="Muy Baja",#REF!="Leve"),CONCATENATE("R2C",#REF!),"")</f>
        <v>#REF!</v>
      </c>
      <c r="N47" s="120" t="e">
        <f>IF(AND(#REF!="Muy Baja",#REF!="Leve"),CONCATENATE("R2C",#REF!),"")</f>
        <v>#REF!</v>
      </c>
      <c r="O47" s="121" t="e">
        <f>IF(AND(#REF!="Muy Baja",#REF!="Leve"),CONCATENATE("R2C",#REF!),"")</f>
        <v>#REF!</v>
      </c>
      <c r="P47" s="119" t="e">
        <f>IF(AND(#REF!="Muy Baja",#REF!="Menor"),CONCATENATE("R2C",#REF!),"")</f>
        <v>#REF!</v>
      </c>
      <c r="Q47" s="120" t="e">
        <f>IF(AND(#REF!="Muy Baja",#REF!="Menor"),CONCATENATE("R2C",#REF!),"")</f>
        <v>#REF!</v>
      </c>
      <c r="R47" s="120" t="e">
        <f>IF(AND(#REF!="Muy Baja",#REF!="Menor"),CONCATENATE("R2C",#REF!),"")</f>
        <v>#REF!</v>
      </c>
      <c r="S47" s="120" t="e">
        <f>IF(AND(#REF!="Muy Baja",#REF!="Menor"),CONCATENATE("R2C",#REF!),"")</f>
        <v>#REF!</v>
      </c>
      <c r="T47" s="120" t="e">
        <f>IF(AND(#REF!="Muy Baja",#REF!="Menor"),CONCATENATE("R2C",#REF!),"")</f>
        <v>#REF!</v>
      </c>
      <c r="U47" s="121" t="e">
        <f>IF(AND(#REF!="Muy Baja",#REF!="Menor"),CONCATENATE("R2C",#REF!),"")</f>
        <v>#REF!</v>
      </c>
      <c r="V47" s="110" t="e">
        <f>IF(AND(#REF!="Muy Baja",#REF!="Moderado"),CONCATENATE("R2C",#REF!),"")</f>
        <v>#REF!</v>
      </c>
      <c r="W47" s="111" t="e">
        <f>IF(AND(#REF!="Muy Baja",#REF!="Moderado"),CONCATENATE("R2C",#REF!),"")</f>
        <v>#REF!</v>
      </c>
      <c r="X47" s="111" t="e">
        <f>IF(AND(#REF!="Muy Baja",#REF!="Moderado"),CONCATENATE("R2C",#REF!),"")</f>
        <v>#REF!</v>
      </c>
      <c r="Y47" s="111" t="e">
        <f>IF(AND(#REF!="Muy Baja",#REF!="Moderado"),CONCATENATE("R2C",#REF!),"")</f>
        <v>#REF!</v>
      </c>
      <c r="Z47" s="111" t="e">
        <f>IF(AND(#REF!="Muy Baja",#REF!="Moderado"),CONCATENATE("R2C",#REF!),"")</f>
        <v>#REF!</v>
      </c>
      <c r="AA47" s="112" t="e">
        <f>IF(AND(#REF!="Muy Baja",#REF!="Moderado"),CONCATENATE("R2C",#REF!),"")</f>
        <v>#REF!</v>
      </c>
      <c r="AB47" s="96" t="e">
        <f>IF(AND(#REF!="Muy Baja",#REF!="Mayor"),CONCATENATE("R2C",#REF!),"")</f>
        <v>#REF!</v>
      </c>
      <c r="AC47" s="97" t="e">
        <f>IF(AND(#REF!="Muy Baja",#REF!="Mayor"),CONCATENATE("R2C",#REF!),"")</f>
        <v>#REF!</v>
      </c>
      <c r="AD47" s="97" t="e">
        <f>IF(AND(#REF!="Muy Baja",#REF!="Mayor"),CONCATENATE("R2C",#REF!),"")</f>
        <v>#REF!</v>
      </c>
      <c r="AE47" s="97" t="e">
        <f>IF(AND(#REF!="Muy Baja",#REF!="Mayor"),CONCATENATE("R2C",#REF!),"")</f>
        <v>#REF!</v>
      </c>
      <c r="AF47" s="97" t="e">
        <f>IF(AND(#REF!="Muy Baja",#REF!="Mayor"),CONCATENATE("R2C",#REF!),"")</f>
        <v>#REF!</v>
      </c>
      <c r="AG47" s="98" t="e">
        <f>IF(AND(#REF!="Muy Baja",#REF!="Mayor"),CONCATENATE("R2C",#REF!),"")</f>
        <v>#REF!</v>
      </c>
      <c r="AH47" s="99" t="e">
        <f>IF(AND(#REF!="Muy Baja",#REF!="Catastrófico"),CONCATENATE("R2C",#REF!),"")</f>
        <v>#REF!</v>
      </c>
      <c r="AI47" s="100" t="e">
        <f>IF(AND(#REF!="Muy Baja",#REF!="Catastrófico"),CONCATENATE("R2C",#REF!),"")</f>
        <v>#REF!</v>
      </c>
      <c r="AJ47" s="100" t="e">
        <f>IF(AND(#REF!="Muy Baja",#REF!="Catastrófico"),CONCATENATE("R2C",#REF!),"")</f>
        <v>#REF!</v>
      </c>
      <c r="AK47" s="100" t="e">
        <f>IF(AND(#REF!="Muy Baja",#REF!="Catastrófico"),CONCATENATE("R2C",#REF!),"")</f>
        <v>#REF!</v>
      </c>
      <c r="AL47" s="100" t="e">
        <f>IF(AND(#REF!="Muy Baja",#REF!="Catastrófico"),CONCATENATE("R2C",#REF!),"")</f>
        <v>#REF!</v>
      </c>
      <c r="AM47" s="101" t="e">
        <f>IF(AND(#REF!="Muy Baja",#REF!="Catastrófico"),CONCATENATE("R2C",#REF!),"")</f>
        <v>#REF!</v>
      </c>
      <c r="AN47" s="76"/>
      <c r="AO47" s="76"/>
      <c r="AP47" s="76"/>
      <c r="AQ47" s="76"/>
      <c r="AR47" s="76"/>
      <c r="AS47" s="76"/>
      <c r="AT47" s="76"/>
      <c r="AU47" s="76"/>
      <c r="AV47" s="76"/>
      <c r="AW47" s="76"/>
      <c r="AX47" s="76"/>
      <c r="AY47" s="76"/>
      <c r="AZ47" s="76"/>
      <c r="BA47" s="76"/>
      <c r="BB47" s="76"/>
      <c r="BC47" s="76"/>
      <c r="BD47" s="76"/>
      <c r="BE47" s="76"/>
      <c r="BF47" s="76"/>
      <c r="BG47" s="76"/>
    </row>
    <row r="48" spans="1:59" ht="22.5" customHeight="1" x14ac:dyDescent="0.35">
      <c r="A48" s="76"/>
      <c r="B48" s="199"/>
      <c r="C48" s="221"/>
      <c r="D48" s="200"/>
      <c r="E48" s="230"/>
      <c r="F48" s="221"/>
      <c r="G48" s="221"/>
      <c r="H48" s="221"/>
      <c r="I48" s="200"/>
      <c r="J48" s="119" t="e">
        <f>IF(AND(#REF!="Muy Baja",#REF!="Leve"),CONCATENATE("R3C",#REF!),"")</f>
        <v>#REF!</v>
      </c>
      <c r="K48" s="120" t="e">
        <f>IF(AND(#REF!="Muy Baja",#REF!="Leve"),CONCATENATE("R3C",#REF!),"")</f>
        <v>#REF!</v>
      </c>
      <c r="L48" s="120" t="e">
        <f>IF(AND(#REF!="Muy Baja",#REF!="Leve"),CONCATENATE("R3C",#REF!),"")</f>
        <v>#REF!</v>
      </c>
      <c r="M48" s="120" t="e">
        <f>IF(AND(#REF!="Muy Baja",#REF!="Leve"),CONCATENATE("R3C",#REF!),"")</f>
        <v>#REF!</v>
      </c>
      <c r="N48" s="120" t="e">
        <f>IF(AND(#REF!="Muy Baja",#REF!="Leve"),CONCATENATE("R3C",#REF!),"")</f>
        <v>#REF!</v>
      </c>
      <c r="O48" s="121" t="e">
        <f>IF(AND(#REF!="Muy Baja",#REF!="Leve"),CONCATENATE("R3C",#REF!),"")</f>
        <v>#REF!</v>
      </c>
      <c r="P48" s="119" t="e">
        <f>IF(AND(#REF!="Muy Baja",#REF!="Menor"),CONCATENATE("R3C",#REF!),"")</f>
        <v>#REF!</v>
      </c>
      <c r="Q48" s="120" t="e">
        <f>IF(AND(#REF!="Muy Baja",#REF!="Menor"),CONCATENATE("R3C",#REF!),"")</f>
        <v>#REF!</v>
      </c>
      <c r="R48" s="120" t="e">
        <f>IF(AND(#REF!="Muy Baja",#REF!="Menor"),CONCATENATE("R3C",#REF!),"")</f>
        <v>#REF!</v>
      </c>
      <c r="S48" s="120" t="e">
        <f>IF(AND(#REF!="Muy Baja",#REF!="Menor"),CONCATENATE("R3C",#REF!),"")</f>
        <v>#REF!</v>
      </c>
      <c r="T48" s="120" t="e">
        <f>IF(AND(#REF!="Muy Baja",#REF!="Menor"),CONCATENATE("R3C",#REF!),"")</f>
        <v>#REF!</v>
      </c>
      <c r="U48" s="121" t="e">
        <f>IF(AND(#REF!="Muy Baja",#REF!="Menor"),CONCATENATE("R3C",#REF!),"")</f>
        <v>#REF!</v>
      </c>
      <c r="V48" s="110" t="e">
        <f>IF(AND(#REF!="Muy Baja",#REF!="Moderado"),CONCATENATE("R3C",#REF!),"")</f>
        <v>#REF!</v>
      </c>
      <c r="W48" s="111" t="e">
        <f>IF(AND(#REF!="Muy Baja",#REF!="Moderado"),CONCATENATE("R3C",#REF!),"")</f>
        <v>#REF!</v>
      </c>
      <c r="X48" s="111" t="e">
        <f>IF(AND(#REF!="Muy Baja",#REF!="Moderado"),CONCATENATE("R3C",#REF!),"")</f>
        <v>#REF!</v>
      </c>
      <c r="Y48" s="111" t="e">
        <f>IF(AND(#REF!="Muy Baja",#REF!="Moderado"),CONCATENATE("R3C",#REF!),"")</f>
        <v>#REF!</v>
      </c>
      <c r="Z48" s="111" t="e">
        <f>IF(AND(#REF!="Muy Baja",#REF!="Moderado"),CONCATENATE("R3C",#REF!),"")</f>
        <v>#REF!</v>
      </c>
      <c r="AA48" s="112" t="e">
        <f>IF(AND(#REF!="Muy Baja",#REF!="Moderado"),CONCATENATE("R3C",#REF!),"")</f>
        <v>#REF!</v>
      </c>
      <c r="AB48" s="96" t="e">
        <f>IF(AND(#REF!="Muy Baja",#REF!="Mayor"),CONCATENATE("R3C",#REF!),"")</f>
        <v>#REF!</v>
      </c>
      <c r="AC48" s="97" t="e">
        <f>IF(AND(#REF!="Muy Baja",#REF!="Mayor"),CONCATENATE("R3C",#REF!),"")</f>
        <v>#REF!</v>
      </c>
      <c r="AD48" s="97" t="e">
        <f>IF(AND(#REF!="Muy Baja",#REF!="Mayor"),CONCATENATE("R3C",#REF!),"")</f>
        <v>#REF!</v>
      </c>
      <c r="AE48" s="97" t="e">
        <f>IF(AND(#REF!="Muy Baja",#REF!="Mayor"),CONCATENATE("R3C",#REF!),"")</f>
        <v>#REF!</v>
      </c>
      <c r="AF48" s="97" t="e">
        <f>IF(AND(#REF!="Muy Baja",#REF!="Mayor"),CONCATENATE("R3C",#REF!),"")</f>
        <v>#REF!</v>
      </c>
      <c r="AG48" s="98" t="e">
        <f>IF(AND(#REF!="Muy Baja",#REF!="Mayor"),CONCATENATE("R3C",#REF!),"")</f>
        <v>#REF!</v>
      </c>
      <c r="AH48" s="99" t="e">
        <f>IF(AND(#REF!="Muy Baja",#REF!="Catastrófico"),CONCATENATE("R3C",#REF!),"")</f>
        <v>#REF!</v>
      </c>
      <c r="AI48" s="100" t="e">
        <f>IF(AND(#REF!="Muy Baja",#REF!="Catastrófico"),CONCATENATE("R3C",#REF!),"")</f>
        <v>#REF!</v>
      </c>
      <c r="AJ48" s="100" t="e">
        <f>IF(AND(#REF!="Muy Baja",#REF!="Catastrófico"),CONCATENATE("R3C",#REF!),"")</f>
        <v>#REF!</v>
      </c>
      <c r="AK48" s="100" t="e">
        <f>IF(AND(#REF!="Muy Baja",#REF!="Catastrófico"),CONCATENATE("R3C",#REF!),"")</f>
        <v>#REF!</v>
      </c>
      <c r="AL48" s="100" t="e">
        <f>IF(AND(#REF!="Muy Baja",#REF!="Catastrófico"),CONCATENATE("R3C",#REF!),"")</f>
        <v>#REF!</v>
      </c>
      <c r="AM48" s="101" t="e">
        <f>IF(AND(#REF!="Muy Baja",#REF!="Catastrófico"),CONCATENATE("R3C",#REF!),"")</f>
        <v>#REF!</v>
      </c>
      <c r="AN48" s="76"/>
      <c r="AO48" s="76"/>
      <c r="AP48" s="76"/>
      <c r="AQ48" s="76"/>
      <c r="AR48" s="76"/>
      <c r="AS48" s="76"/>
      <c r="AT48" s="76"/>
      <c r="AU48" s="76"/>
      <c r="AV48" s="76"/>
      <c r="AW48" s="76"/>
      <c r="AX48" s="76"/>
      <c r="AY48" s="76"/>
      <c r="AZ48" s="76"/>
      <c r="BA48" s="76"/>
      <c r="BB48" s="76"/>
      <c r="BC48" s="76"/>
      <c r="BD48" s="76"/>
      <c r="BE48" s="76"/>
      <c r="BF48" s="76"/>
      <c r="BG48" s="76"/>
    </row>
    <row r="49" spans="1:59" ht="22.5" customHeight="1" x14ac:dyDescent="0.35">
      <c r="A49" s="76"/>
      <c r="B49" s="199"/>
      <c r="C49" s="221"/>
      <c r="D49" s="200"/>
      <c r="E49" s="230"/>
      <c r="F49" s="221"/>
      <c r="G49" s="221"/>
      <c r="H49" s="221"/>
      <c r="I49" s="200"/>
      <c r="J49" s="119" t="e">
        <f>IF(AND(#REF!="Muy Baja",#REF!="Leve"),CONCATENATE("R4C",#REF!),"")</f>
        <v>#REF!</v>
      </c>
      <c r="K49" s="120" t="e">
        <f>IF(AND(#REF!="Muy Baja",#REF!="Leve"),CONCATENATE("R4C",#REF!),"")</f>
        <v>#REF!</v>
      </c>
      <c r="L49" s="120" t="e">
        <f>IF(AND(#REF!="Muy Baja",#REF!="Leve"),CONCATENATE("R4C",#REF!),"")</f>
        <v>#REF!</v>
      </c>
      <c r="M49" s="120" t="e">
        <f>IF(AND(#REF!="Muy Baja",#REF!="Leve"),CONCATENATE("R4C",#REF!),"")</f>
        <v>#REF!</v>
      </c>
      <c r="N49" s="120" t="e">
        <f>IF(AND(#REF!="Muy Baja",#REF!="Leve"),CONCATENATE("R4C",#REF!),"")</f>
        <v>#REF!</v>
      </c>
      <c r="O49" s="121" t="e">
        <f>IF(AND(#REF!="Muy Baja",#REF!="Leve"),CONCATENATE("R4C",#REF!),"")</f>
        <v>#REF!</v>
      </c>
      <c r="P49" s="119" t="e">
        <f>IF(AND(#REF!="Muy Baja",#REF!="Menor"),CONCATENATE("R4C",#REF!),"")</f>
        <v>#REF!</v>
      </c>
      <c r="Q49" s="120" t="e">
        <f>IF(AND(#REF!="Muy Baja",#REF!="Menor"),CONCATENATE("R4C",#REF!),"")</f>
        <v>#REF!</v>
      </c>
      <c r="R49" s="120" t="e">
        <f>IF(AND(#REF!="Muy Baja",#REF!="Menor"),CONCATENATE("R4C",#REF!),"")</f>
        <v>#REF!</v>
      </c>
      <c r="S49" s="120" t="e">
        <f>IF(AND(#REF!="Muy Baja",#REF!="Menor"),CONCATENATE("R4C",#REF!),"")</f>
        <v>#REF!</v>
      </c>
      <c r="T49" s="120" t="e">
        <f>IF(AND(#REF!="Muy Baja",#REF!="Menor"),CONCATENATE("R4C",#REF!),"")</f>
        <v>#REF!</v>
      </c>
      <c r="U49" s="121" t="e">
        <f>IF(AND(#REF!="Muy Baja",#REF!="Menor"),CONCATENATE("R4C",#REF!),"")</f>
        <v>#REF!</v>
      </c>
      <c r="V49" s="110" t="e">
        <f>IF(AND(#REF!="Muy Baja",#REF!="Moderado"),CONCATENATE("R4C",#REF!),"")</f>
        <v>#REF!</v>
      </c>
      <c r="W49" s="111" t="e">
        <f>IF(AND(#REF!="Muy Baja",#REF!="Moderado"),CONCATENATE("R4C",#REF!),"")</f>
        <v>#REF!</v>
      </c>
      <c r="X49" s="111" t="e">
        <f>IF(AND(#REF!="Muy Baja",#REF!="Moderado"),CONCATENATE("R4C",#REF!),"")</f>
        <v>#REF!</v>
      </c>
      <c r="Y49" s="111" t="e">
        <f>IF(AND(#REF!="Muy Baja",#REF!="Moderado"),CONCATENATE("R4C",#REF!),"")</f>
        <v>#REF!</v>
      </c>
      <c r="Z49" s="111" t="e">
        <f>IF(AND(#REF!="Muy Baja",#REF!="Moderado"),CONCATENATE("R4C",#REF!),"")</f>
        <v>#REF!</v>
      </c>
      <c r="AA49" s="112" t="e">
        <f>IF(AND(#REF!="Muy Baja",#REF!="Moderado"),CONCATENATE("R4C",#REF!),"")</f>
        <v>#REF!</v>
      </c>
      <c r="AB49" s="96" t="e">
        <f>IF(AND(#REF!="Muy Baja",#REF!="Mayor"),CONCATENATE("R4C",#REF!),"")</f>
        <v>#REF!</v>
      </c>
      <c r="AC49" s="97" t="e">
        <f>IF(AND(#REF!="Muy Baja",#REF!="Mayor"),CONCATENATE("R4C",#REF!),"")</f>
        <v>#REF!</v>
      </c>
      <c r="AD49" s="97" t="e">
        <f>IF(AND(#REF!="Muy Baja",#REF!="Mayor"),CONCATENATE("R4C",#REF!),"")</f>
        <v>#REF!</v>
      </c>
      <c r="AE49" s="97" t="e">
        <f>IF(AND(#REF!="Muy Baja",#REF!="Mayor"),CONCATENATE("R4C",#REF!),"")</f>
        <v>#REF!</v>
      </c>
      <c r="AF49" s="97" t="e">
        <f>IF(AND(#REF!="Muy Baja",#REF!="Mayor"),CONCATENATE("R4C",#REF!),"")</f>
        <v>#REF!</v>
      </c>
      <c r="AG49" s="98" t="e">
        <f>IF(AND(#REF!="Muy Baja",#REF!="Mayor"),CONCATENATE("R4C",#REF!),"")</f>
        <v>#REF!</v>
      </c>
      <c r="AH49" s="99" t="e">
        <f>IF(AND(#REF!="Muy Baja",#REF!="Catastrófico"),CONCATENATE("R4C",#REF!),"")</f>
        <v>#REF!</v>
      </c>
      <c r="AI49" s="100" t="e">
        <f>IF(AND(#REF!="Muy Baja",#REF!="Catastrófico"),CONCATENATE("R4C",#REF!),"")</f>
        <v>#REF!</v>
      </c>
      <c r="AJ49" s="100" t="e">
        <f>IF(AND(#REF!="Muy Baja",#REF!="Catastrófico"),CONCATENATE("R4C",#REF!),"")</f>
        <v>#REF!</v>
      </c>
      <c r="AK49" s="100" t="e">
        <f>IF(AND(#REF!="Muy Baja",#REF!="Catastrófico"),CONCATENATE("R4C",#REF!),"")</f>
        <v>#REF!</v>
      </c>
      <c r="AL49" s="100" t="e">
        <f>IF(AND(#REF!="Muy Baja",#REF!="Catastrófico"),CONCATENATE("R4C",#REF!),"")</f>
        <v>#REF!</v>
      </c>
      <c r="AM49" s="101" t="e">
        <f>IF(AND(#REF!="Muy Baja",#REF!="Catastrófico"),CONCATENATE("R4C",#REF!),"")</f>
        <v>#REF!</v>
      </c>
      <c r="AN49" s="76"/>
      <c r="AO49" s="76"/>
      <c r="AP49" s="76"/>
      <c r="AQ49" s="76"/>
      <c r="AR49" s="76"/>
      <c r="AS49" s="76"/>
      <c r="AT49" s="76"/>
      <c r="AU49" s="76"/>
      <c r="AV49" s="76"/>
      <c r="AW49" s="76"/>
      <c r="AX49" s="76"/>
      <c r="AY49" s="76"/>
      <c r="AZ49" s="76"/>
      <c r="BA49" s="76"/>
      <c r="BB49" s="76"/>
      <c r="BC49" s="76"/>
      <c r="BD49" s="76"/>
      <c r="BE49" s="76"/>
      <c r="BF49" s="76"/>
      <c r="BG49" s="76"/>
    </row>
    <row r="50" spans="1:59" ht="22.5" customHeight="1" x14ac:dyDescent="0.35">
      <c r="A50" s="76"/>
      <c r="B50" s="199"/>
      <c r="C50" s="221"/>
      <c r="D50" s="200"/>
      <c r="E50" s="230"/>
      <c r="F50" s="221"/>
      <c r="G50" s="221"/>
      <c r="H50" s="221"/>
      <c r="I50" s="200"/>
      <c r="J50" s="119" t="e">
        <f>IF(AND(#REF!="Muy Baja",#REF!="Leve"),CONCATENATE("R5C",#REF!),"")</f>
        <v>#REF!</v>
      </c>
      <c r="K50" s="120" t="e">
        <f>IF(AND(#REF!="Muy Baja",#REF!="Leve"),CONCATENATE("R5C",#REF!),"")</f>
        <v>#REF!</v>
      </c>
      <c r="L50" s="120" t="e">
        <f>IF(AND(#REF!="Muy Baja",#REF!="Leve"),CONCATENATE("R5C",#REF!),"")</f>
        <v>#REF!</v>
      </c>
      <c r="M50" s="120" t="e">
        <f>IF(AND(#REF!="Muy Baja",#REF!="Leve"),CONCATENATE("R5C",#REF!),"")</f>
        <v>#REF!</v>
      </c>
      <c r="N50" s="120" t="e">
        <f>IF(AND(#REF!="Muy Baja",#REF!="Leve"),CONCATENATE("R5C",#REF!),"")</f>
        <v>#REF!</v>
      </c>
      <c r="O50" s="121" t="e">
        <f>IF(AND(#REF!="Muy Baja",#REF!="Leve"),CONCATENATE("R5C",#REF!),"")</f>
        <v>#REF!</v>
      </c>
      <c r="P50" s="119" t="e">
        <f>IF(AND(#REF!="Muy Baja",#REF!="Menor"),CONCATENATE("R5C",#REF!),"")</f>
        <v>#REF!</v>
      </c>
      <c r="Q50" s="120" t="e">
        <f>IF(AND(#REF!="Muy Baja",#REF!="Menor"),CONCATENATE("R5C",#REF!),"")</f>
        <v>#REF!</v>
      </c>
      <c r="R50" s="120" t="e">
        <f>IF(AND(#REF!="Muy Baja",#REF!="Menor"),CONCATENATE("R5C",#REF!),"")</f>
        <v>#REF!</v>
      </c>
      <c r="S50" s="120" t="e">
        <f>IF(AND(#REF!="Muy Baja",#REF!="Menor"),CONCATENATE("R5C",#REF!),"")</f>
        <v>#REF!</v>
      </c>
      <c r="T50" s="120" t="e">
        <f>IF(AND(#REF!="Muy Baja",#REF!="Menor"),CONCATENATE("R5C",#REF!),"")</f>
        <v>#REF!</v>
      </c>
      <c r="U50" s="121" t="e">
        <f>IF(AND(#REF!="Muy Baja",#REF!="Menor"),CONCATENATE("R5C",#REF!),"")</f>
        <v>#REF!</v>
      </c>
      <c r="V50" s="110" t="e">
        <f>IF(AND(#REF!="Muy Baja",#REF!="Moderado"),CONCATENATE("R5C",#REF!),"")</f>
        <v>#REF!</v>
      </c>
      <c r="W50" s="111" t="e">
        <f>IF(AND(#REF!="Muy Baja",#REF!="Moderado"),CONCATENATE("R5C",#REF!),"")</f>
        <v>#REF!</v>
      </c>
      <c r="X50" s="111" t="e">
        <f>IF(AND(#REF!="Muy Baja",#REF!="Moderado"),CONCATENATE("R5C",#REF!),"")</f>
        <v>#REF!</v>
      </c>
      <c r="Y50" s="111" t="e">
        <f>IF(AND(#REF!="Muy Baja",#REF!="Moderado"),CONCATENATE("R5C",#REF!),"")</f>
        <v>#REF!</v>
      </c>
      <c r="Z50" s="111" t="e">
        <f>IF(AND(#REF!="Muy Baja",#REF!="Moderado"),CONCATENATE("R5C",#REF!),"")</f>
        <v>#REF!</v>
      </c>
      <c r="AA50" s="112" t="e">
        <f>IF(AND(#REF!="Muy Baja",#REF!="Moderado"),CONCATENATE("R5C",#REF!),"")</f>
        <v>#REF!</v>
      </c>
      <c r="AB50" s="96" t="e">
        <f>IF(AND(#REF!="Muy Baja",#REF!="Mayor"),CONCATENATE("R5C",#REF!),"")</f>
        <v>#REF!</v>
      </c>
      <c r="AC50" s="97" t="e">
        <f>IF(AND(#REF!="Muy Baja",#REF!="Mayor"),CONCATENATE("R5C",#REF!),"")</f>
        <v>#REF!</v>
      </c>
      <c r="AD50" s="97" t="e">
        <f>IF(AND(#REF!="Muy Baja",#REF!="Mayor"),CONCATENATE("R5C",#REF!),"")</f>
        <v>#REF!</v>
      </c>
      <c r="AE50" s="97" t="e">
        <f>IF(AND(#REF!="Muy Baja",#REF!="Mayor"),CONCATENATE("R5C",#REF!),"")</f>
        <v>#REF!</v>
      </c>
      <c r="AF50" s="97" t="e">
        <f>IF(AND(#REF!="Muy Baja",#REF!="Mayor"),CONCATENATE("R5C",#REF!),"")</f>
        <v>#REF!</v>
      </c>
      <c r="AG50" s="98" t="e">
        <f>IF(AND(#REF!="Muy Baja",#REF!="Mayor"),CONCATENATE("R5C",#REF!),"")</f>
        <v>#REF!</v>
      </c>
      <c r="AH50" s="99" t="e">
        <f>IF(AND(#REF!="Muy Baja",#REF!="Catastrófico"),CONCATENATE("R5C",#REF!),"")</f>
        <v>#REF!</v>
      </c>
      <c r="AI50" s="100" t="e">
        <f>IF(AND(#REF!="Muy Baja",#REF!="Catastrófico"),CONCATENATE("R5C",#REF!),"")</f>
        <v>#REF!</v>
      </c>
      <c r="AJ50" s="100" t="e">
        <f>IF(AND(#REF!="Muy Baja",#REF!="Catastrófico"),CONCATENATE("R5C",#REF!),"")</f>
        <v>#REF!</v>
      </c>
      <c r="AK50" s="100" t="e">
        <f>IF(AND(#REF!="Muy Baja",#REF!="Catastrófico"),CONCATENATE("R5C",#REF!),"")</f>
        <v>#REF!</v>
      </c>
      <c r="AL50" s="100" t="e">
        <f>IF(AND(#REF!="Muy Baja",#REF!="Catastrófico"),CONCATENATE("R5C",#REF!),"")</f>
        <v>#REF!</v>
      </c>
      <c r="AM50" s="101" t="e">
        <f>IF(AND(#REF!="Muy Baja",#REF!="Catastrófico"),CONCATENATE("R5C",#REF!),"")</f>
        <v>#REF!</v>
      </c>
      <c r="AN50" s="76"/>
      <c r="AO50" s="76"/>
      <c r="AP50" s="76"/>
      <c r="AQ50" s="76"/>
      <c r="AR50" s="76"/>
      <c r="AS50" s="76"/>
      <c r="AT50" s="76"/>
      <c r="AU50" s="76"/>
      <c r="AV50" s="76"/>
      <c r="AW50" s="76"/>
      <c r="AX50" s="76"/>
      <c r="AY50" s="76"/>
      <c r="AZ50" s="76"/>
      <c r="BA50" s="76"/>
      <c r="BB50" s="76"/>
      <c r="BC50" s="76"/>
      <c r="BD50" s="76"/>
      <c r="BE50" s="76"/>
      <c r="BF50" s="76"/>
      <c r="BG50" s="76"/>
    </row>
    <row r="51" spans="1:59" ht="22.5" customHeight="1" x14ac:dyDescent="0.35">
      <c r="A51" s="76"/>
      <c r="B51" s="199"/>
      <c r="C51" s="221"/>
      <c r="D51" s="200"/>
      <c r="E51" s="230"/>
      <c r="F51" s="221"/>
      <c r="G51" s="221"/>
      <c r="H51" s="221"/>
      <c r="I51" s="200"/>
      <c r="J51" s="119" t="e">
        <f>IF(AND(#REF!="Muy Baja",#REF!="Leve"),CONCATENATE("R6C",#REF!),"")</f>
        <v>#REF!</v>
      </c>
      <c r="K51" s="120" t="e">
        <f>IF(AND(#REF!="Muy Baja",#REF!="Leve"),CONCATENATE("R6C",#REF!),"")</f>
        <v>#REF!</v>
      </c>
      <c r="L51" s="120" t="e">
        <f>IF(AND(#REF!="Muy Baja",#REF!="Leve"),CONCATENATE("R6C",#REF!),"")</f>
        <v>#REF!</v>
      </c>
      <c r="M51" s="120" t="e">
        <f>IF(AND(#REF!="Muy Baja",#REF!="Leve"),CONCATENATE("R6C",#REF!),"")</f>
        <v>#REF!</v>
      </c>
      <c r="N51" s="120" t="e">
        <f>IF(AND(#REF!="Muy Baja",#REF!="Leve"),CONCATENATE("R6C",#REF!),"")</f>
        <v>#REF!</v>
      </c>
      <c r="O51" s="121" t="e">
        <f>IF(AND(#REF!="Muy Baja",#REF!="Leve"),CONCATENATE("R6C",#REF!),"")</f>
        <v>#REF!</v>
      </c>
      <c r="P51" s="119" t="e">
        <f>IF(AND(#REF!="Muy Baja",#REF!="Menor"),CONCATENATE("R6C",#REF!),"")</f>
        <v>#REF!</v>
      </c>
      <c r="Q51" s="120" t="e">
        <f>IF(AND(#REF!="Muy Baja",#REF!="Menor"),CONCATENATE("R6C",#REF!),"")</f>
        <v>#REF!</v>
      </c>
      <c r="R51" s="120" t="e">
        <f>IF(AND(#REF!="Muy Baja",#REF!="Menor"),CONCATENATE("R6C",#REF!),"")</f>
        <v>#REF!</v>
      </c>
      <c r="S51" s="120" t="e">
        <f>IF(AND(#REF!="Muy Baja",#REF!="Menor"),CONCATENATE("R6C",#REF!),"")</f>
        <v>#REF!</v>
      </c>
      <c r="T51" s="120" t="e">
        <f>IF(AND(#REF!="Muy Baja",#REF!="Menor"),CONCATENATE("R6C",#REF!),"")</f>
        <v>#REF!</v>
      </c>
      <c r="U51" s="121" t="e">
        <f>IF(AND(#REF!="Muy Baja",#REF!="Menor"),CONCATENATE("R6C",#REF!),"")</f>
        <v>#REF!</v>
      </c>
      <c r="V51" s="110" t="e">
        <f>IF(AND(#REF!="Muy Baja",#REF!="Moderado"),CONCATENATE("R6C",#REF!),"")</f>
        <v>#REF!</v>
      </c>
      <c r="W51" s="111" t="e">
        <f>IF(AND(#REF!="Muy Baja",#REF!="Moderado"),CONCATENATE("R6C",#REF!),"")</f>
        <v>#REF!</v>
      </c>
      <c r="X51" s="111" t="e">
        <f>IF(AND(#REF!="Muy Baja",#REF!="Moderado"),CONCATENATE("R6C",#REF!),"")</f>
        <v>#REF!</v>
      </c>
      <c r="Y51" s="111" t="e">
        <f>IF(AND(#REF!="Muy Baja",#REF!="Moderado"),CONCATENATE("R6C",#REF!),"")</f>
        <v>#REF!</v>
      </c>
      <c r="Z51" s="111" t="e">
        <f>IF(AND(#REF!="Muy Baja",#REF!="Moderado"),CONCATENATE("R6C",#REF!),"")</f>
        <v>#REF!</v>
      </c>
      <c r="AA51" s="112" t="e">
        <f>IF(AND(#REF!="Muy Baja",#REF!="Moderado"),CONCATENATE("R6C",#REF!),"")</f>
        <v>#REF!</v>
      </c>
      <c r="AB51" s="96" t="e">
        <f>IF(AND(#REF!="Muy Baja",#REF!="Mayor"),CONCATENATE("R6C",#REF!),"")</f>
        <v>#REF!</v>
      </c>
      <c r="AC51" s="97" t="e">
        <f>IF(AND(#REF!="Muy Baja",#REF!="Mayor"),CONCATENATE("R6C",#REF!),"")</f>
        <v>#REF!</v>
      </c>
      <c r="AD51" s="97" t="e">
        <f>IF(AND(#REF!="Muy Baja",#REF!="Mayor"),CONCATENATE("R6C",#REF!),"")</f>
        <v>#REF!</v>
      </c>
      <c r="AE51" s="97" t="e">
        <f>IF(AND(#REF!="Muy Baja",#REF!="Mayor"),CONCATENATE("R6C",#REF!),"")</f>
        <v>#REF!</v>
      </c>
      <c r="AF51" s="97" t="e">
        <f>IF(AND(#REF!="Muy Baja",#REF!="Mayor"),CONCATENATE("R6C",#REF!),"")</f>
        <v>#REF!</v>
      </c>
      <c r="AG51" s="98" t="e">
        <f>IF(AND(#REF!="Muy Baja",#REF!="Mayor"),CONCATENATE("R6C",#REF!),"")</f>
        <v>#REF!</v>
      </c>
      <c r="AH51" s="99" t="e">
        <f>IF(AND(#REF!="Muy Baja",#REF!="Catastrófico"),CONCATENATE("R6C",#REF!),"")</f>
        <v>#REF!</v>
      </c>
      <c r="AI51" s="100" t="e">
        <f>IF(AND(#REF!="Muy Baja",#REF!="Catastrófico"),CONCATENATE("R6C",#REF!),"")</f>
        <v>#REF!</v>
      </c>
      <c r="AJ51" s="100" t="e">
        <f>IF(AND(#REF!="Muy Baja",#REF!="Catastrófico"),CONCATENATE("R6C",#REF!),"")</f>
        <v>#REF!</v>
      </c>
      <c r="AK51" s="100" t="e">
        <f>IF(AND(#REF!="Muy Baja",#REF!="Catastrófico"),CONCATENATE("R6C",#REF!),"")</f>
        <v>#REF!</v>
      </c>
      <c r="AL51" s="100" t="e">
        <f>IF(AND(#REF!="Muy Baja",#REF!="Catastrófico"),CONCATENATE("R6C",#REF!),"")</f>
        <v>#REF!</v>
      </c>
      <c r="AM51" s="101" t="e">
        <f>IF(AND(#REF!="Muy Baja",#REF!="Catastrófico"),CONCATENATE("R6C",#REF!),"")</f>
        <v>#REF!</v>
      </c>
      <c r="AN51" s="76"/>
      <c r="AO51" s="76"/>
      <c r="AP51" s="76"/>
      <c r="AQ51" s="76"/>
      <c r="AR51" s="76"/>
      <c r="AS51" s="76"/>
      <c r="AT51" s="76"/>
      <c r="AU51" s="76"/>
      <c r="AV51" s="76"/>
      <c r="AW51" s="76"/>
      <c r="AX51" s="76"/>
      <c r="AY51" s="76"/>
      <c r="AZ51" s="76"/>
      <c r="BA51" s="76"/>
      <c r="BB51" s="76"/>
      <c r="BC51" s="76"/>
      <c r="BD51" s="76"/>
      <c r="BE51" s="76"/>
      <c r="BF51" s="76"/>
      <c r="BG51" s="76"/>
    </row>
    <row r="52" spans="1:59" ht="22.5" customHeight="1" x14ac:dyDescent="0.35">
      <c r="A52" s="76"/>
      <c r="B52" s="199"/>
      <c r="C52" s="221"/>
      <c r="D52" s="200"/>
      <c r="E52" s="230"/>
      <c r="F52" s="221"/>
      <c r="G52" s="221"/>
      <c r="H52" s="221"/>
      <c r="I52" s="200"/>
      <c r="J52" s="119" t="e">
        <f>IF(AND(#REF!="Muy Baja",#REF!="Leve"),CONCATENATE("R7C",#REF!),"")</f>
        <v>#REF!</v>
      </c>
      <c r="K52" s="120" t="e">
        <f>IF(AND(#REF!="Muy Baja",#REF!="Leve"),CONCATENATE("R7C",#REF!),"")</f>
        <v>#REF!</v>
      </c>
      <c r="L52" s="120" t="e">
        <f>IF(AND(#REF!="Muy Baja",#REF!="Leve"),CONCATENATE("R7C",#REF!),"")</f>
        <v>#REF!</v>
      </c>
      <c r="M52" s="120" t="e">
        <f>IF(AND(#REF!="Muy Baja",#REF!="Leve"),CONCATENATE("R7C",#REF!),"")</f>
        <v>#REF!</v>
      </c>
      <c r="N52" s="120" t="e">
        <f>IF(AND(#REF!="Muy Baja",#REF!="Leve"),CONCATENATE("R7C",#REF!),"")</f>
        <v>#REF!</v>
      </c>
      <c r="O52" s="121" t="e">
        <f>IF(AND(#REF!="Muy Baja",#REF!="Leve"),CONCATENATE("R7C",#REF!),"")</f>
        <v>#REF!</v>
      </c>
      <c r="P52" s="119" t="e">
        <f>IF(AND(#REF!="Muy Baja",#REF!="Menor"),CONCATENATE("R7C",#REF!),"")</f>
        <v>#REF!</v>
      </c>
      <c r="Q52" s="120" t="e">
        <f>IF(AND(#REF!="Muy Baja",#REF!="Menor"),CONCATENATE("R7C",#REF!),"")</f>
        <v>#REF!</v>
      </c>
      <c r="R52" s="120" t="e">
        <f>IF(AND(#REF!="Muy Baja",#REF!="Menor"),CONCATENATE("R7C",#REF!),"")</f>
        <v>#REF!</v>
      </c>
      <c r="S52" s="120" t="e">
        <f>IF(AND(#REF!="Muy Baja",#REF!="Menor"),CONCATENATE("R7C",#REF!),"")</f>
        <v>#REF!</v>
      </c>
      <c r="T52" s="120" t="e">
        <f>IF(AND(#REF!="Muy Baja",#REF!="Menor"),CONCATENATE("R7C",#REF!),"")</f>
        <v>#REF!</v>
      </c>
      <c r="U52" s="121" t="e">
        <f>IF(AND(#REF!="Muy Baja",#REF!="Menor"),CONCATENATE("R7C",#REF!),"")</f>
        <v>#REF!</v>
      </c>
      <c r="V52" s="110" t="e">
        <f>IF(AND(#REF!="Muy Baja",#REF!="Moderado"),CONCATENATE("R7C",#REF!),"")</f>
        <v>#REF!</v>
      </c>
      <c r="W52" s="111" t="e">
        <f>IF(AND(#REF!="Muy Baja",#REF!="Moderado"),CONCATENATE("R7C",#REF!),"")</f>
        <v>#REF!</v>
      </c>
      <c r="X52" s="111" t="e">
        <f>IF(AND(#REF!="Muy Baja",#REF!="Moderado"),CONCATENATE("R7C",#REF!),"")</f>
        <v>#REF!</v>
      </c>
      <c r="Y52" s="111" t="e">
        <f>IF(AND(#REF!="Muy Baja",#REF!="Moderado"),CONCATENATE("R7C",#REF!),"")</f>
        <v>#REF!</v>
      </c>
      <c r="Z52" s="111" t="e">
        <f>IF(AND(#REF!="Muy Baja",#REF!="Moderado"),CONCATENATE("R7C",#REF!),"")</f>
        <v>#REF!</v>
      </c>
      <c r="AA52" s="112" t="e">
        <f>IF(AND(#REF!="Muy Baja",#REF!="Moderado"),CONCATENATE("R7C",#REF!),"")</f>
        <v>#REF!</v>
      </c>
      <c r="AB52" s="96" t="e">
        <f>IF(AND(#REF!="Muy Baja",#REF!="Mayor"),CONCATENATE("R7C",#REF!),"")</f>
        <v>#REF!</v>
      </c>
      <c r="AC52" s="97" t="e">
        <f>IF(AND(#REF!="Muy Baja",#REF!="Mayor"),CONCATENATE("R7C",#REF!),"")</f>
        <v>#REF!</v>
      </c>
      <c r="AD52" s="97" t="e">
        <f>IF(AND(#REF!="Muy Baja",#REF!="Mayor"),CONCATENATE("R7C",#REF!),"")</f>
        <v>#REF!</v>
      </c>
      <c r="AE52" s="97" t="e">
        <f>IF(AND(#REF!="Muy Baja",#REF!="Mayor"),CONCATENATE("R7C",#REF!),"")</f>
        <v>#REF!</v>
      </c>
      <c r="AF52" s="97" t="e">
        <f>IF(AND(#REF!="Muy Baja",#REF!="Mayor"),CONCATENATE("R7C",#REF!),"")</f>
        <v>#REF!</v>
      </c>
      <c r="AG52" s="98" t="e">
        <f>IF(AND(#REF!="Muy Baja",#REF!="Mayor"),CONCATENATE("R7C",#REF!),"")</f>
        <v>#REF!</v>
      </c>
      <c r="AH52" s="99" t="e">
        <f>IF(AND(#REF!="Muy Baja",#REF!="Catastrófico"),CONCATENATE("R7C",#REF!),"")</f>
        <v>#REF!</v>
      </c>
      <c r="AI52" s="100" t="e">
        <f>IF(AND(#REF!="Muy Baja",#REF!="Catastrófico"),CONCATENATE("R7C",#REF!),"")</f>
        <v>#REF!</v>
      </c>
      <c r="AJ52" s="100" t="e">
        <f>IF(AND(#REF!="Muy Baja",#REF!="Catastrófico"),CONCATENATE("R7C",#REF!),"")</f>
        <v>#REF!</v>
      </c>
      <c r="AK52" s="100" t="e">
        <f>IF(AND(#REF!="Muy Baja",#REF!="Catastrófico"),CONCATENATE("R7C",#REF!),"")</f>
        <v>#REF!</v>
      </c>
      <c r="AL52" s="100" t="e">
        <f>IF(AND(#REF!="Muy Baja",#REF!="Catastrófico"),CONCATENATE("R7C",#REF!),"")</f>
        <v>#REF!</v>
      </c>
      <c r="AM52" s="101" t="e">
        <f>IF(AND(#REF!="Muy Baja",#REF!="Catastrófico"),CONCATENATE("R7C",#REF!),"")</f>
        <v>#REF!</v>
      </c>
      <c r="AN52" s="76"/>
      <c r="AO52" s="76"/>
      <c r="AP52" s="76"/>
      <c r="AQ52" s="76"/>
      <c r="AR52" s="76"/>
      <c r="AS52" s="76"/>
      <c r="AT52" s="76"/>
      <c r="AU52" s="76"/>
      <c r="AV52" s="76"/>
      <c r="AW52" s="76"/>
      <c r="AX52" s="76"/>
      <c r="AY52" s="76"/>
      <c r="AZ52" s="76"/>
      <c r="BA52" s="76"/>
      <c r="BB52" s="76"/>
      <c r="BC52" s="76"/>
      <c r="BD52" s="76"/>
      <c r="BE52" s="76"/>
      <c r="BF52" s="76"/>
      <c r="BG52" s="76"/>
    </row>
    <row r="53" spans="1:59" ht="22.5" customHeight="1" x14ac:dyDescent="0.35">
      <c r="A53" s="76"/>
      <c r="B53" s="199"/>
      <c r="C53" s="221"/>
      <c r="D53" s="200"/>
      <c r="E53" s="230"/>
      <c r="F53" s="221"/>
      <c r="G53" s="221"/>
      <c r="H53" s="221"/>
      <c r="I53" s="200"/>
      <c r="J53" s="119" t="e">
        <f>IF(AND(#REF!="Muy Baja",#REF!="Leve"),CONCATENATE("R8C",#REF!),"")</f>
        <v>#REF!</v>
      </c>
      <c r="K53" s="120" t="e">
        <f>IF(AND(#REF!="Muy Baja",#REF!="Leve"),CONCATENATE("R8C",#REF!),"")</f>
        <v>#REF!</v>
      </c>
      <c r="L53" s="120" t="e">
        <f>IF(AND(#REF!="Muy Baja",#REF!="Leve"),CONCATENATE("R8C",#REF!),"")</f>
        <v>#REF!</v>
      </c>
      <c r="M53" s="120" t="e">
        <f>IF(AND(#REF!="Muy Baja",#REF!="Leve"),CONCATENATE("R8C",#REF!),"")</f>
        <v>#REF!</v>
      </c>
      <c r="N53" s="120" t="e">
        <f>IF(AND(#REF!="Muy Baja",#REF!="Leve"),CONCATENATE("R8C",#REF!),"")</f>
        <v>#REF!</v>
      </c>
      <c r="O53" s="121" t="e">
        <f>IF(AND(#REF!="Muy Baja",#REF!="Leve"),CONCATENATE("R8C",#REF!),"")</f>
        <v>#REF!</v>
      </c>
      <c r="P53" s="119" t="e">
        <f>IF(AND(#REF!="Muy Baja",#REF!="Menor"),CONCATENATE("R8C",#REF!),"")</f>
        <v>#REF!</v>
      </c>
      <c r="Q53" s="120" t="e">
        <f>IF(AND(#REF!="Muy Baja",#REF!="Menor"),CONCATENATE("R8C",#REF!),"")</f>
        <v>#REF!</v>
      </c>
      <c r="R53" s="120" t="e">
        <f>IF(AND(#REF!="Muy Baja",#REF!="Menor"),CONCATENATE("R8C",#REF!),"")</f>
        <v>#REF!</v>
      </c>
      <c r="S53" s="120" t="e">
        <f>IF(AND(#REF!="Muy Baja",#REF!="Menor"),CONCATENATE("R8C",#REF!),"")</f>
        <v>#REF!</v>
      </c>
      <c r="T53" s="120" t="e">
        <f>IF(AND(#REF!="Muy Baja",#REF!="Menor"),CONCATENATE("R8C",#REF!),"")</f>
        <v>#REF!</v>
      </c>
      <c r="U53" s="121" t="e">
        <f>IF(AND(#REF!="Muy Baja",#REF!="Menor"),CONCATENATE("R8C",#REF!),"")</f>
        <v>#REF!</v>
      </c>
      <c r="V53" s="110" t="e">
        <f>IF(AND(#REF!="Muy Baja",#REF!="Moderado"),CONCATENATE("R8C",#REF!),"")</f>
        <v>#REF!</v>
      </c>
      <c r="W53" s="111" t="e">
        <f>IF(AND(#REF!="Muy Baja",#REF!="Moderado"),CONCATENATE("R8C",#REF!),"")</f>
        <v>#REF!</v>
      </c>
      <c r="X53" s="111" t="e">
        <f>IF(AND(#REF!="Muy Baja",#REF!="Moderado"),CONCATENATE("R8C",#REF!),"")</f>
        <v>#REF!</v>
      </c>
      <c r="Y53" s="111" t="e">
        <f>IF(AND(#REF!="Muy Baja",#REF!="Moderado"),CONCATENATE("R8C",#REF!),"")</f>
        <v>#REF!</v>
      </c>
      <c r="Z53" s="111" t="e">
        <f>IF(AND(#REF!="Muy Baja",#REF!="Moderado"),CONCATENATE("R8C",#REF!),"")</f>
        <v>#REF!</v>
      </c>
      <c r="AA53" s="112" t="e">
        <f>IF(AND(#REF!="Muy Baja",#REF!="Moderado"),CONCATENATE("R8C",#REF!),"")</f>
        <v>#REF!</v>
      </c>
      <c r="AB53" s="96" t="e">
        <f>IF(AND(#REF!="Muy Baja",#REF!="Mayor"),CONCATENATE("R8C",#REF!),"")</f>
        <v>#REF!</v>
      </c>
      <c r="AC53" s="97" t="e">
        <f>IF(AND(#REF!="Muy Baja",#REF!="Mayor"),CONCATENATE("R8C",#REF!),"")</f>
        <v>#REF!</v>
      </c>
      <c r="AD53" s="97" t="e">
        <f>IF(AND(#REF!="Muy Baja",#REF!="Mayor"),CONCATENATE("R8C",#REF!),"")</f>
        <v>#REF!</v>
      </c>
      <c r="AE53" s="97" t="e">
        <f>IF(AND(#REF!="Muy Baja",#REF!="Mayor"),CONCATENATE("R8C",#REF!),"")</f>
        <v>#REF!</v>
      </c>
      <c r="AF53" s="97" t="e">
        <f>IF(AND(#REF!="Muy Baja",#REF!="Mayor"),CONCATENATE("R8C",#REF!),"")</f>
        <v>#REF!</v>
      </c>
      <c r="AG53" s="98" t="e">
        <f>IF(AND(#REF!="Muy Baja",#REF!="Mayor"),CONCATENATE("R8C",#REF!),"")</f>
        <v>#REF!</v>
      </c>
      <c r="AH53" s="99" t="e">
        <f>IF(AND(#REF!="Muy Baja",#REF!="Catastrófico"),CONCATENATE("R8C",#REF!),"")</f>
        <v>#REF!</v>
      </c>
      <c r="AI53" s="100" t="e">
        <f>IF(AND(#REF!="Muy Baja",#REF!="Catastrófico"),CONCATENATE("R8C",#REF!),"")</f>
        <v>#REF!</v>
      </c>
      <c r="AJ53" s="100" t="e">
        <f>IF(AND(#REF!="Muy Baja",#REF!="Catastrófico"),CONCATENATE("R8C",#REF!),"")</f>
        <v>#REF!</v>
      </c>
      <c r="AK53" s="100" t="e">
        <f>IF(AND(#REF!="Muy Baja",#REF!="Catastrófico"),CONCATENATE("R8C",#REF!),"")</f>
        <v>#REF!</v>
      </c>
      <c r="AL53" s="100" t="e">
        <f>IF(AND(#REF!="Muy Baja",#REF!="Catastrófico"),CONCATENATE("R8C",#REF!),"")</f>
        <v>#REF!</v>
      </c>
      <c r="AM53" s="101" t="e">
        <f>IF(AND(#REF!="Muy Baja",#REF!="Catastrófico"),CONCATENATE("R8C",#REF!),"")</f>
        <v>#REF!</v>
      </c>
      <c r="AN53" s="76"/>
      <c r="AO53" s="76"/>
      <c r="AP53" s="76"/>
      <c r="AQ53" s="76"/>
      <c r="AR53" s="76"/>
      <c r="AS53" s="76"/>
      <c r="AT53" s="76"/>
      <c r="AU53" s="76"/>
      <c r="AV53" s="76"/>
      <c r="AW53" s="76"/>
      <c r="AX53" s="76"/>
      <c r="AY53" s="76"/>
      <c r="AZ53" s="76"/>
      <c r="BA53" s="76"/>
      <c r="BB53" s="76"/>
      <c r="BC53" s="76"/>
      <c r="BD53" s="76"/>
      <c r="BE53" s="76"/>
      <c r="BF53" s="76"/>
      <c r="BG53" s="76"/>
    </row>
    <row r="54" spans="1:59" ht="22.5" customHeight="1" x14ac:dyDescent="0.35">
      <c r="A54" s="76"/>
      <c r="B54" s="199"/>
      <c r="C54" s="221"/>
      <c r="D54" s="200"/>
      <c r="E54" s="230"/>
      <c r="F54" s="221"/>
      <c r="G54" s="221"/>
      <c r="H54" s="221"/>
      <c r="I54" s="200"/>
      <c r="J54" s="119" t="e">
        <f>IF(AND(#REF!="Muy Baja",#REF!="Leve"),CONCATENATE("R9C",#REF!),"")</f>
        <v>#REF!</v>
      </c>
      <c r="K54" s="120" t="e">
        <f>IF(AND(#REF!="Muy Baja",#REF!="Leve"),CONCATENATE("R9C",#REF!),"")</f>
        <v>#REF!</v>
      </c>
      <c r="L54" s="120" t="e">
        <f>IF(AND(#REF!="Muy Baja",#REF!="Leve"),CONCATENATE("R9C",#REF!),"")</f>
        <v>#REF!</v>
      </c>
      <c r="M54" s="120" t="e">
        <f>IF(AND(#REF!="Muy Baja",#REF!="Leve"),CONCATENATE("R9C",#REF!),"")</f>
        <v>#REF!</v>
      </c>
      <c r="N54" s="120" t="e">
        <f>IF(AND(#REF!="Muy Baja",#REF!="Leve"),CONCATENATE("R9C",#REF!),"")</f>
        <v>#REF!</v>
      </c>
      <c r="O54" s="121" t="e">
        <f>IF(AND(#REF!="Muy Baja",#REF!="Leve"),CONCATENATE("R9C",#REF!),"")</f>
        <v>#REF!</v>
      </c>
      <c r="P54" s="119" t="e">
        <f>IF(AND(#REF!="Muy Baja",#REF!="Menor"),CONCATENATE("R9C",#REF!),"")</f>
        <v>#REF!</v>
      </c>
      <c r="Q54" s="120" t="e">
        <f>IF(AND(#REF!="Muy Baja",#REF!="Menor"),CONCATENATE("R9C",#REF!),"")</f>
        <v>#REF!</v>
      </c>
      <c r="R54" s="120" t="e">
        <f>IF(AND(#REF!="Muy Baja",#REF!="Menor"),CONCATENATE("R9C",#REF!),"")</f>
        <v>#REF!</v>
      </c>
      <c r="S54" s="120" t="e">
        <f>IF(AND(#REF!="Muy Baja",#REF!="Menor"),CONCATENATE("R9C",#REF!),"")</f>
        <v>#REF!</v>
      </c>
      <c r="T54" s="120" t="e">
        <f>IF(AND(#REF!="Muy Baja",#REF!="Menor"),CONCATENATE("R9C",#REF!),"")</f>
        <v>#REF!</v>
      </c>
      <c r="U54" s="121" t="e">
        <f>IF(AND(#REF!="Muy Baja",#REF!="Menor"),CONCATENATE("R9C",#REF!),"")</f>
        <v>#REF!</v>
      </c>
      <c r="V54" s="110" t="e">
        <f>IF(AND(#REF!="Muy Baja",#REF!="Moderado"),CONCATENATE("R9C",#REF!),"")</f>
        <v>#REF!</v>
      </c>
      <c r="W54" s="111" t="e">
        <f>IF(AND(#REF!="Muy Baja",#REF!="Moderado"),CONCATENATE("R9C",#REF!),"")</f>
        <v>#REF!</v>
      </c>
      <c r="X54" s="111" t="e">
        <f>IF(AND(#REF!="Muy Baja",#REF!="Moderado"),CONCATENATE("R9C",#REF!),"")</f>
        <v>#REF!</v>
      </c>
      <c r="Y54" s="111" t="e">
        <f>IF(AND(#REF!="Muy Baja",#REF!="Moderado"),CONCATENATE("R9C",#REF!),"")</f>
        <v>#REF!</v>
      </c>
      <c r="Z54" s="111" t="e">
        <f>IF(AND(#REF!="Muy Baja",#REF!="Moderado"),CONCATENATE("R9C",#REF!),"")</f>
        <v>#REF!</v>
      </c>
      <c r="AA54" s="112" t="e">
        <f>IF(AND(#REF!="Muy Baja",#REF!="Moderado"),CONCATENATE("R9C",#REF!),"")</f>
        <v>#REF!</v>
      </c>
      <c r="AB54" s="96" t="e">
        <f>IF(AND(#REF!="Muy Baja",#REF!="Mayor"),CONCATENATE("R9C",#REF!),"")</f>
        <v>#REF!</v>
      </c>
      <c r="AC54" s="97" t="e">
        <f>IF(AND(#REF!="Muy Baja",#REF!="Mayor"),CONCATENATE("R9C",#REF!),"")</f>
        <v>#REF!</v>
      </c>
      <c r="AD54" s="97" t="e">
        <f>IF(AND(#REF!="Muy Baja",#REF!="Mayor"),CONCATENATE("R9C",#REF!),"")</f>
        <v>#REF!</v>
      </c>
      <c r="AE54" s="97" t="e">
        <f>IF(AND(#REF!="Muy Baja",#REF!="Mayor"),CONCATENATE("R9C",#REF!),"")</f>
        <v>#REF!</v>
      </c>
      <c r="AF54" s="97" t="e">
        <f>IF(AND(#REF!="Muy Baja",#REF!="Mayor"),CONCATENATE("R9C",#REF!),"")</f>
        <v>#REF!</v>
      </c>
      <c r="AG54" s="98" t="e">
        <f>IF(AND(#REF!="Muy Baja",#REF!="Mayor"),CONCATENATE("R9C",#REF!),"")</f>
        <v>#REF!</v>
      </c>
      <c r="AH54" s="99" t="e">
        <f>IF(AND(#REF!="Muy Baja",#REF!="Catastrófico"),CONCATENATE("R9C",#REF!),"")</f>
        <v>#REF!</v>
      </c>
      <c r="AI54" s="100" t="e">
        <f>IF(AND(#REF!="Muy Baja",#REF!="Catastrófico"),CONCATENATE("R9C",#REF!),"")</f>
        <v>#REF!</v>
      </c>
      <c r="AJ54" s="100" t="e">
        <f>IF(AND(#REF!="Muy Baja",#REF!="Catastrófico"),CONCATENATE("R9C",#REF!),"")</f>
        <v>#REF!</v>
      </c>
      <c r="AK54" s="100" t="e">
        <f>IF(AND(#REF!="Muy Baja",#REF!="Catastrófico"),CONCATENATE("R9C",#REF!),"")</f>
        <v>#REF!</v>
      </c>
      <c r="AL54" s="100" t="e">
        <f>IF(AND(#REF!="Muy Baja",#REF!="Catastrófico"),CONCATENATE("R9C",#REF!),"")</f>
        <v>#REF!</v>
      </c>
      <c r="AM54" s="101" t="e">
        <f>IF(AND(#REF!="Muy Baja",#REF!="Catastrófico"),CONCATENATE("R9C",#REF!),"")</f>
        <v>#REF!</v>
      </c>
      <c r="AN54" s="76"/>
      <c r="AO54" s="76"/>
      <c r="AP54" s="76"/>
      <c r="AQ54" s="76"/>
      <c r="AR54" s="76"/>
      <c r="AS54" s="76"/>
      <c r="AT54" s="76"/>
      <c r="AU54" s="76"/>
      <c r="AV54" s="76"/>
      <c r="AW54" s="76"/>
      <c r="AX54" s="76"/>
      <c r="AY54" s="76"/>
      <c r="AZ54" s="76"/>
      <c r="BA54" s="76"/>
      <c r="BB54" s="76"/>
      <c r="BC54" s="76"/>
      <c r="BD54" s="76"/>
      <c r="BE54" s="76"/>
      <c r="BF54" s="76"/>
      <c r="BG54" s="76"/>
    </row>
    <row r="55" spans="1:59" ht="22.5" customHeight="1" thickBot="1" x14ac:dyDescent="0.4">
      <c r="A55" s="76"/>
      <c r="B55" s="199"/>
      <c r="C55" s="199"/>
      <c r="D55" s="200"/>
      <c r="E55" s="234"/>
      <c r="F55" s="235"/>
      <c r="G55" s="235"/>
      <c r="H55" s="235"/>
      <c r="I55" s="236"/>
      <c r="J55" s="122" t="e">
        <f>IF(AND(#REF!="Muy Baja",#REF!="Leve"),CONCATENATE("R10C",#REF!),"")</f>
        <v>#REF!</v>
      </c>
      <c r="K55" s="123" t="e">
        <f>IF(AND(#REF!="Muy Baja",#REF!="Leve"),CONCATENATE("R10C",#REF!),"")</f>
        <v>#REF!</v>
      </c>
      <c r="L55" s="123" t="e">
        <f>IF(AND(#REF!="Muy Baja",#REF!="Leve"),CONCATENATE("R10C",#REF!),"")</f>
        <v>#REF!</v>
      </c>
      <c r="M55" s="123" t="e">
        <f>IF(AND(#REF!="Muy Baja",#REF!="Leve"),CONCATENATE("R10C",#REF!),"")</f>
        <v>#REF!</v>
      </c>
      <c r="N55" s="123" t="e">
        <f>IF(AND(#REF!="Muy Baja",#REF!="Leve"),CONCATENATE("R10C",#REF!),"")</f>
        <v>#REF!</v>
      </c>
      <c r="O55" s="124" t="e">
        <f>IF(AND(#REF!="Muy Baja",#REF!="Leve"),CONCATENATE("R10C",#REF!),"")</f>
        <v>#REF!</v>
      </c>
      <c r="P55" s="122" t="e">
        <f>IF(AND(#REF!="Muy Baja",#REF!="Menor"),CONCATENATE("R10C",#REF!),"")</f>
        <v>#REF!</v>
      </c>
      <c r="Q55" s="123" t="e">
        <f>IF(AND(#REF!="Muy Baja",#REF!="Menor"),CONCATENATE("R10C",#REF!),"")</f>
        <v>#REF!</v>
      </c>
      <c r="R55" s="123" t="e">
        <f>IF(AND(#REF!="Muy Baja",#REF!="Menor"),CONCATENATE("R10C",#REF!),"")</f>
        <v>#REF!</v>
      </c>
      <c r="S55" s="123" t="e">
        <f>IF(AND(#REF!="Muy Baja",#REF!="Menor"),CONCATENATE("R10C",#REF!),"")</f>
        <v>#REF!</v>
      </c>
      <c r="T55" s="123" t="e">
        <f>IF(AND(#REF!="Muy Baja",#REF!="Menor"),CONCATENATE("R10C",#REF!),"")</f>
        <v>#REF!</v>
      </c>
      <c r="U55" s="124" t="e">
        <f>IF(AND(#REF!="Muy Baja",#REF!="Menor"),CONCATENATE("R10C",#REF!),"")</f>
        <v>#REF!</v>
      </c>
      <c r="V55" s="113" t="e">
        <f>IF(AND(#REF!="Muy Baja",#REF!="Moderado"),CONCATENATE("R10C",#REF!),"")</f>
        <v>#REF!</v>
      </c>
      <c r="W55" s="114" t="e">
        <f>IF(AND(#REF!="Muy Baja",#REF!="Moderado"),CONCATENATE("R10C",#REF!),"")</f>
        <v>#REF!</v>
      </c>
      <c r="X55" s="114" t="e">
        <f>IF(AND(#REF!="Muy Baja",#REF!="Moderado"),CONCATENATE("R10C",#REF!),"")</f>
        <v>#REF!</v>
      </c>
      <c r="Y55" s="114" t="e">
        <f>IF(AND(#REF!="Muy Baja",#REF!="Moderado"),CONCATENATE("R10C",#REF!),"")</f>
        <v>#REF!</v>
      </c>
      <c r="Z55" s="114" t="e">
        <f>IF(AND(#REF!="Muy Baja",#REF!="Moderado"),CONCATENATE("R10C",#REF!),"")</f>
        <v>#REF!</v>
      </c>
      <c r="AA55" s="115" t="e">
        <f>IF(AND(#REF!="Muy Baja",#REF!="Moderado"),CONCATENATE("R10C",#REF!),"")</f>
        <v>#REF!</v>
      </c>
      <c r="AB55" s="103" t="e">
        <f>IF(AND(#REF!="Muy Baja",#REF!="Mayor"),CONCATENATE("R10C",#REF!),"")</f>
        <v>#REF!</v>
      </c>
      <c r="AC55" s="104" t="e">
        <f>IF(AND(#REF!="Muy Baja",#REF!="Mayor"),CONCATENATE("R10C",#REF!),"")</f>
        <v>#REF!</v>
      </c>
      <c r="AD55" s="104" t="e">
        <f>IF(AND(#REF!="Muy Baja",#REF!="Mayor"),CONCATENATE("R10C",#REF!),"")</f>
        <v>#REF!</v>
      </c>
      <c r="AE55" s="104" t="e">
        <f>IF(AND(#REF!="Muy Baja",#REF!="Mayor"),CONCATENATE("R10C",#REF!),"")</f>
        <v>#REF!</v>
      </c>
      <c r="AF55" s="104" t="e">
        <f>IF(AND(#REF!="Muy Baja",#REF!="Mayor"),CONCATENATE("R10C",#REF!),"")</f>
        <v>#REF!</v>
      </c>
      <c r="AG55" s="105" t="e">
        <f>IF(AND(#REF!="Muy Baja",#REF!="Mayor"),CONCATENATE("R10C",#REF!),"")</f>
        <v>#REF!</v>
      </c>
      <c r="AH55" s="106" t="e">
        <f>IF(AND(#REF!="Muy Baja",#REF!="Catastrófico"),CONCATENATE("R10C",#REF!),"")</f>
        <v>#REF!</v>
      </c>
      <c r="AI55" s="107" t="e">
        <f>IF(AND(#REF!="Muy Baja",#REF!="Catastrófico"),CONCATENATE("R10C",#REF!),"")</f>
        <v>#REF!</v>
      </c>
      <c r="AJ55" s="107" t="e">
        <f>IF(AND(#REF!="Muy Baja",#REF!="Catastrófico"),CONCATENATE("R10C",#REF!),"")</f>
        <v>#REF!</v>
      </c>
      <c r="AK55" s="107" t="e">
        <f>IF(AND(#REF!="Muy Baja",#REF!="Catastrófico"),CONCATENATE("R10C",#REF!),"")</f>
        <v>#REF!</v>
      </c>
      <c r="AL55" s="107" t="e">
        <f>IF(AND(#REF!="Muy Baja",#REF!="Catastrófico"),CONCATENATE("R10C",#REF!),"")</f>
        <v>#REF!</v>
      </c>
      <c r="AM55" s="108" t="e">
        <f>IF(AND(#REF!="Muy Baja",#REF!="Catastrófico"),CONCATENATE("R10C",#REF!),"")</f>
        <v>#REF!</v>
      </c>
      <c r="AN55" s="76"/>
      <c r="AO55" s="76"/>
      <c r="AP55" s="76"/>
      <c r="AQ55" s="76"/>
      <c r="AR55" s="76"/>
      <c r="AS55" s="76"/>
      <c r="AT55" s="76"/>
      <c r="AU55" s="76"/>
      <c r="AV55" s="76"/>
      <c r="AW55" s="76"/>
      <c r="AX55" s="76"/>
      <c r="AY55" s="76"/>
      <c r="AZ55" s="76"/>
      <c r="BA55" s="76"/>
      <c r="BB55" s="76"/>
      <c r="BC55" s="76"/>
      <c r="BD55" s="76"/>
      <c r="BE55" s="76"/>
      <c r="BF55" s="76"/>
      <c r="BG55" s="76"/>
    </row>
    <row r="56" spans="1:59" ht="22.5" customHeight="1" x14ac:dyDescent="0.3">
      <c r="A56" s="76"/>
      <c r="B56" s="76"/>
      <c r="C56" s="76"/>
      <c r="D56" s="76"/>
      <c r="E56" s="76"/>
      <c r="F56" s="76"/>
      <c r="G56" s="76"/>
      <c r="H56" s="76"/>
      <c r="I56" s="76"/>
      <c r="J56" s="231" t="s">
        <v>462</v>
      </c>
      <c r="K56" s="232"/>
      <c r="L56" s="232"/>
      <c r="M56" s="232"/>
      <c r="N56" s="232"/>
      <c r="O56" s="233"/>
      <c r="P56" s="231" t="s">
        <v>463</v>
      </c>
      <c r="Q56" s="232"/>
      <c r="R56" s="232"/>
      <c r="S56" s="232"/>
      <c r="T56" s="232"/>
      <c r="U56" s="233"/>
      <c r="V56" s="231" t="s">
        <v>464</v>
      </c>
      <c r="W56" s="232"/>
      <c r="X56" s="232"/>
      <c r="Y56" s="232"/>
      <c r="Z56" s="232"/>
      <c r="AA56" s="233"/>
      <c r="AB56" s="231" t="s">
        <v>465</v>
      </c>
      <c r="AC56" s="232"/>
      <c r="AD56" s="232"/>
      <c r="AE56" s="232"/>
      <c r="AF56" s="232"/>
      <c r="AG56" s="233"/>
      <c r="AH56" s="231" t="s">
        <v>466</v>
      </c>
      <c r="AI56" s="232"/>
      <c r="AJ56" s="232"/>
      <c r="AK56" s="232"/>
      <c r="AL56" s="232"/>
      <c r="AM56" s="233"/>
      <c r="AN56" s="76"/>
      <c r="AO56" s="76"/>
      <c r="AP56" s="76"/>
      <c r="AQ56" s="76"/>
      <c r="AR56" s="76"/>
      <c r="AS56" s="76"/>
      <c r="AT56" s="76"/>
      <c r="AU56" s="76"/>
      <c r="AV56" s="76"/>
      <c r="AW56" s="76"/>
      <c r="AX56" s="76"/>
      <c r="AY56" s="76"/>
      <c r="AZ56" s="76"/>
      <c r="BA56" s="76"/>
      <c r="BB56" s="76"/>
      <c r="BC56" s="76"/>
      <c r="BD56" s="76"/>
      <c r="BE56" s="76"/>
      <c r="BF56" s="76"/>
      <c r="BG56" s="76"/>
    </row>
    <row r="57" spans="1:59" ht="22.5" customHeight="1" x14ac:dyDescent="0.3">
      <c r="A57" s="76"/>
      <c r="B57" s="76"/>
      <c r="C57" s="76"/>
      <c r="D57" s="76"/>
      <c r="E57" s="76"/>
      <c r="F57" s="76"/>
      <c r="G57" s="76"/>
      <c r="H57" s="76"/>
      <c r="I57" s="76"/>
      <c r="J57" s="230"/>
      <c r="K57" s="221"/>
      <c r="L57" s="221"/>
      <c r="M57" s="221"/>
      <c r="N57" s="221"/>
      <c r="O57" s="200"/>
      <c r="P57" s="230"/>
      <c r="Q57" s="221"/>
      <c r="R57" s="221"/>
      <c r="S57" s="221"/>
      <c r="T57" s="221"/>
      <c r="U57" s="200"/>
      <c r="V57" s="230"/>
      <c r="W57" s="221"/>
      <c r="X57" s="221"/>
      <c r="Y57" s="221"/>
      <c r="Z57" s="221"/>
      <c r="AA57" s="200"/>
      <c r="AB57" s="230"/>
      <c r="AC57" s="221"/>
      <c r="AD57" s="221"/>
      <c r="AE57" s="221"/>
      <c r="AF57" s="221"/>
      <c r="AG57" s="200"/>
      <c r="AH57" s="230"/>
      <c r="AI57" s="221"/>
      <c r="AJ57" s="221"/>
      <c r="AK57" s="221"/>
      <c r="AL57" s="221"/>
      <c r="AM57" s="200"/>
      <c r="AN57" s="76"/>
      <c r="AO57" s="76"/>
      <c r="AP57" s="76"/>
      <c r="AQ57" s="76"/>
      <c r="AR57" s="76"/>
      <c r="AS57" s="76"/>
      <c r="AT57" s="76"/>
      <c r="AU57" s="76"/>
      <c r="AV57" s="76"/>
      <c r="AW57" s="76"/>
      <c r="AX57" s="76"/>
      <c r="AY57" s="76"/>
      <c r="AZ57" s="76"/>
      <c r="BA57" s="76"/>
      <c r="BB57" s="76"/>
      <c r="BC57" s="76"/>
      <c r="BD57" s="76"/>
      <c r="BE57" s="76"/>
      <c r="BF57" s="76"/>
      <c r="BG57" s="76"/>
    </row>
    <row r="58" spans="1:59" ht="22.5" customHeight="1" x14ac:dyDescent="0.3">
      <c r="A58" s="76"/>
      <c r="B58" s="76"/>
      <c r="C58" s="76"/>
      <c r="D58" s="76"/>
      <c r="E58" s="76"/>
      <c r="F58" s="76"/>
      <c r="G58" s="76"/>
      <c r="H58" s="76"/>
      <c r="I58" s="76"/>
      <c r="J58" s="230"/>
      <c r="K58" s="221"/>
      <c r="L58" s="221"/>
      <c r="M58" s="221"/>
      <c r="N58" s="221"/>
      <c r="O58" s="200"/>
      <c r="P58" s="230"/>
      <c r="Q58" s="221"/>
      <c r="R58" s="221"/>
      <c r="S58" s="221"/>
      <c r="T58" s="221"/>
      <c r="U58" s="200"/>
      <c r="V58" s="230"/>
      <c r="W58" s="221"/>
      <c r="X58" s="221"/>
      <c r="Y58" s="221"/>
      <c r="Z58" s="221"/>
      <c r="AA58" s="200"/>
      <c r="AB58" s="230"/>
      <c r="AC58" s="221"/>
      <c r="AD58" s="221"/>
      <c r="AE58" s="221"/>
      <c r="AF58" s="221"/>
      <c r="AG58" s="200"/>
      <c r="AH58" s="230"/>
      <c r="AI58" s="221"/>
      <c r="AJ58" s="221"/>
      <c r="AK58" s="221"/>
      <c r="AL58" s="221"/>
      <c r="AM58" s="200"/>
      <c r="AN58" s="76"/>
      <c r="AO58" s="76"/>
      <c r="AP58" s="76"/>
      <c r="AQ58" s="76"/>
      <c r="AR58" s="76"/>
      <c r="AS58" s="76"/>
      <c r="AT58" s="76"/>
      <c r="AU58" s="76"/>
      <c r="AV58" s="76"/>
      <c r="AW58" s="76"/>
      <c r="AX58" s="76"/>
      <c r="AY58" s="76"/>
      <c r="AZ58" s="76"/>
      <c r="BA58" s="76"/>
      <c r="BB58" s="76"/>
      <c r="BC58" s="76"/>
      <c r="BD58" s="76"/>
      <c r="BE58" s="76"/>
      <c r="BF58" s="76"/>
      <c r="BG58" s="76"/>
    </row>
    <row r="59" spans="1:59" ht="22.5" customHeight="1" x14ac:dyDescent="0.3">
      <c r="A59" s="76"/>
      <c r="B59" s="76"/>
      <c r="C59" s="76"/>
      <c r="D59" s="76"/>
      <c r="E59" s="76"/>
      <c r="F59" s="76"/>
      <c r="G59" s="76"/>
      <c r="H59" s="76"/>
      <c r="I59" s="76"/>
      <c r="J59" s="230"/>
      <c r="K59" s="221"/>
      <c r="L59" s="221"/>
      <c r="M59" s="221"/>
      <c r="N59" s="221"/>
      <c r="O59" s="200"/>
      <c r="P59" s="230"/>
      <c r="Q59" s="221"/>
      <c r="R59" s="221"/>
      <c r="S59" s="221"/>
      <c r="T59" s="221"/>
      <c r="U59" s="200"/>
      <c r="V59" s="230"/>
      <c r="W59" s="221"/>
      <c r="X59" s="221"/>
      <c r="Y59" s="221"/>
      <c r="Z59" s="221"/>
      <c r="AA59" s="200"/>
      <c r="AB59" s="230"/>
      <c r="AC59" s="221"/>
      <c r="AD59" s="221"/>
      <c r="AE59" s="221"/>
      <c r="AF59" s="221"/>
      <c r="AG59" s="200"/>
      <c r="AH59" s="230"/>
      <c r="AI59" s="221"/>
      <c r="AJ59" s="221"/>
      <c r="AK59" s="221"/>
      <c r="AL59" s="221"/>
      <c r="AM59" s="200"/>
      <c r="AN59" s="76"/>
      <c r="AO59" s="76"/>
      <c r="AP59" s="76"/>
      <c r="AQ59" s="76"/>
      <c r="AR59" s="76"/>
      <c r="AS59" s="76"/>
      <c r="AT59" s="76"/>
      <c r="AU59" s="76"/>
      <c r="AV59" s="76"/>
      <c r="AW59" s="76"/>
      <c r="AX59" s="76"/>
      <c r="AY59" s="76"/>
      <c r="AZ59" s="76"/>
      <c r="BA59" s="76"/>
      <c r="BB59" s="76"/>
      <c r="BC59" s="76"/>
      <c r="BD59" s="76"/>
      <c r="BE59" s="76"/>
      <c r="BF59" s="76"/>
      <c r="BG59" s="76"/>
    </row>
    <row r="60" spans="1:59" ht="22.5" customHeight="1" x14ac:dyDescent="0.3">
      <c r="A60" s="76"/>
      <c r="B60" s="76"/>
      <c r="C60" s="76"/>
      <c r="D60" s="76"/>
      <c r="E60" s="76"/>
      <c r="F60" s="76"/>
      <c r="G60" s="76"/>
      <c r="H60" s="76"/>
      <c r="I60" s="76"/>
      <c r="J60" s="230"/>
      <c r="K60" s="221"/>
      <c r="L60" s="221"/>
      <c r="M60" s="221"/>
      <c r="N60" s="221"/>
      <c r="O60" s="200"/>
      <c r="P60" s="230"/>
      <c r="Q60" s="221"/>
      <c r="R60" s="221"/>
      <c r="S60" s="221"/>
      <c r="T60" s="221"/>
      <c r="U60" s="200"/>
      <c r="V60" s="230"/>
      <c r="W60" s="221"/>
      <c r="X60" s="221"/>
      <c r="Y60" s="221"/>
      <c r="Z60" s="221"/>
      <c r="AA60" s="200"/>
      <c r="AB60" s="230"/>
      <c r="AC60" s="221"/>
      <c r="AD60" s="221"/>
      <c r="AE60" s="221"/>
      <c r="AF60" s="221"/>
      <c r="AG60" s="200"/>
      <c r="AH60" s="230"/>
      <c r="AI60" s="221"/>
      <c r="AJ60" s="221"/>
      <c r="AK60" s="221"/>
      <c r="AL60" s="221"/>
      <c r="AM60" s="200"/>
      <c r="AN60" s="76"/>
      <c r="AO60" s="76"/>
      <c r="AP60" s="76"/>
      <c r="AQ60" s="76"/>
      <c r="AR60" s="76"/>
      <c r="AS60" s="76"/>
      <c r="AT60" s="76"/>
      <c r="AU60" s="76"/>
      <c r="AV60" s="76"/>
      <c r="AW60" s="76"/>
      <c r="AX60" s="76"/>
      <c r="AY60" s="76"/>
      <c r="AZ60" s="76"/>
      <c r="BA60" s="76"/>
      <c r="BB60" s="76"/>
      <c r="BC60" s="76"/>
      <c r="BD60" s="76"/>
      <c r="BE60" s="76"/>
      <c r="BF60" s="76"/>
      <c r="BG60" s="76"/>
    </row>
    <row r="61" spans="1:59" ht="22.5" customHeight="1" thickBot="1" x14ac:dyDescent="0.35">
      <c r="A61" s="76"/>
      <c r="B61" s="76"/>
      <c r="C61" s="76"/>
      <c r="D61" s="76"/>
      <c r="E61" s="76"/>
      <c r="F61" s="76"/>
      <c r="G61" s="76"/>
      <c r="H61" s="76"/>
      <c r="I61" s="76"/>
      <c r="J61" s="234"/>
      <c r="K61" s="235"/>
      <c r="L61" s="235"/>
      <c r="M61" s="235"/>
      <c r="N61" s="235"/>
      <c r="O61" s="236"/>
      <c r="P61" s="234"/>
      <c r="Q61" s="235"/>
      <c r="R61" s="235"/>
      <c r="S61" s="235"/>
      <c r="T61" s="235"/>
      <c r="U61" s="236"/>
      <c r="V61" s="234"/>
      <c r="W61" s="235"/>
      <c r="X61" s="235"/>
      <c r="Y61" s="235"/>
      <c r="Z61" s="235"/>
      <c r="AA61" s="236"/>
      <c r="AB61" s="234"/>
      <c r="AC61" s="235"/>
      <c r="AD61" s="235"/>
      <c r="AE61" s="235"/>
      <c r="AF61" s="235"/>
      <c r="AG61" s="236"/>
      <c r="AH61" s="234"/>
      <c r="AI61" s="235"/>
      <c r="AJ61" s="235"/>
      <c r="AK61" s="235"/>
      <c r="AL61" s="235"/>
      <c r="AM61" s="236"/>
      <c r="AN61" s="76"/>
      <c r="AO61" s="76"/>
      <c r="AP61" s="76"/>
      <c r="AQ61" s="76"/>
      <c r="AR61" s="76"/>
      <c r="AS61" s="76"/>
      <c r="AT61" s="76"/>
      <c r="AU61" s="76"/>
      <c r="AV61" s="76"/>
      <c r="AW61" s="76"/>
      <c r="AX61" s="76"/>
      <c r="AY61" s="76"/>
      <c r="AZ61" s="76"/>
      <c r="BA61" s="76"/>
      <c r="BB61" s="76"/>
      <c r="BC61" s="76"/>
      <c r="BD61" s="76"/>
      <c r="BE61" s="76"/>
      <c r="BF61" s="76"/>
      <c r="BG61" s="76"/>
    </row>
    <row r="62" spans="1:59" ht="14.25" customHeight="1" x14ac:dyDescent="0.3">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92"/>
    </row>
    <row r="63" spans="1:59" ht="15" customHeight="1" x14ac:dyDescent="0.3">
      <c r="A63" s="76"/>
      <c r="B63" s="125"/>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76"/>
      <c r="AV63" s="76"/>
      <c r="AW63" s="76"/>
      <c r="AX63" s="76"/>
      <c r="AY63" s="76"/>
      <c r="AZ63" s="76"/>
      <c r="BA63" s="76"/>
      <c r="BB63" s="76"/>
      <c r="BC63" s="76"/>
      <c r="BD63" s="76"/>
      <c r="BE63" s="76"/>
      <c r="BF63" s="76"/>
      <c r="BG63" s="92"/>
    </row>
    <row r="64" spans="1:59" ht="15" customHeight="1" x14ac:dyDescent="0.3">
      <c r="A64" s="76"/>
      <c r="B64" s="125"/>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76"/>
      <c r="AV64" s="76"/>
      <c r="AW64" s="76"/>
      <c r="AX64" s="76"/>
      <c r="AY64" s="76"/>
      <c r="AZ64" s="76"/>
      <c r="BA64" s="76"/>
      <c r="BB64" s="76"/>
      <c r="BC64" s="76"/>
      <c r="BD64" s="76"/>
      <c r="BE64" s="76"/>
      <c r="BF64" s="76"/>
      <c r="BG64" s="92"/>
    </row>
    <row r="65" spans="1:58" ht="14.25" customHeight="1" x14ac:dyDescent="0.3">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row>
    <row r="66" spans="1:58" ht="14.25" customHeight="1" x14ac:dyDescent="0.3">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row>
    <row r="67" spans="1:58" ht="14.25" customHeight="1" x14ac:dyDescent="0.3">
      <c r="A67" s="76"/>
      <c r="B67" s="76"/>
      <c r="C67" s="76"/>
      <c r="D67" s="285" t="s">
        <v>467</v>
      </c>
      <c r="E67" s="221"/>
      <c r="F67" s="221"/>
      <c r="G67" s="221"/>
      <c r="H67" s="221"/>
      <c r="I67" s="221"/>
      <c r="J67" s="221"/>
      <c r="K67" s="221"/>
      <c r="L67" s="238" t="s">
        <v>26</v>
      </c>
      <c r="M67" s="199"/>
      <c r="N67" s="199"/>
      <c r="O67" s="199"/>
      <c r="P67" s="199"/>
      <c r="Q67" s="199"/>
      <c r="R67" s="199"/>
      <c r="S67" s="199"/>
      <c r="T67" s="199"/>
      <c r="U67" s="199"/>
      <c r="V67" s="199"/>
      <c r="W67" s="199"/>
      <c r="X67" s="199"/>
      <c r="Y67" s="199"/>
      <c r="Z67" s="199"/>
      <c r="AA67" s="199"/>
      <c r="AB67" s="199"/>
      <c r="AC67" s="199"/>
      <c r="AD67" s="199"/>
      <c r="AE67" s="199"/>
      <c r="AF67" s="199"/>
      <c r="AG67" s="199"/>
      <c r="AH67" s="199"/>
      <c r="AI67" s="199"/>
      <c r="AJ67" s="199"/>
      <c r="AK67" s="199"/>
      <c r="AL67" s="199"/>
      <c r="AM67" s="199"/>
      <c r="AN67" s="199"/>
      <c r="AO67" s="199"/>
      <c r="AP67" s="76"/>
      <c r="AQ67" s="76"/>
      <c r="AR67" s="76"/>
      <c r="AS67" s="76"/>
      <c r="AT67" s="76"/>
      <c r="AU67" s="76"/>
      <c r="AV67" s="76"/>
      <c r="AW67" s="76"/>
      <c r="AX67" s="76"/>
      <c r="AY67" s="76"/>
      <c r="AZ67" s="76"/>
      <c r="BA67" s="76"/>
      <c r="BB67" s="76"/>
      <c r="BC67" s="76"/>
      <c r="BD67" s="76"/>
      <c r="BE67" s="76"/>
      <c r="BF67" s="76"/>
    </row>
    <row r="68" spans="1:58" ht="14.25" customHeight="1" x14ac:dyDescent="0.3">
      <c r="A68" s="76"/>
      <c r="B68" s="76"/>
      <c r="C68" s="76"/>
      <c r="D68" s="221"/>
      <c r="E68" s="221"/>
      <c r="F68" s="221"/>
      <c r="G68" s="221"/>
      <c r="H68" s="221"/>
      <c r="I68" s="221"/>
      <c r="J68" s="221"/>
      <c r="K68" s="221"/>
      <c r="L68" s="199"/>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c r="AL68" s="221"/>
      <c r="AM68" s="221"/>
      <c r="AN68" s="221"/>
      <c r="AO68" s="199"/>
      <c r="AP68" s="76"/>
      <c r="AQ68" s="76"/>
      <c r="AR68" s="76"/>
      <c r="AS68" s="76"/>
      <c r="AT68" s="76"/>
      <c r="AU68" s="76"/>
      <c r="AV68" s="76"/>
      <c r="AW68" s="76"/>
      <c r="AX68" s="76"/>
      <c r="AY68" s="76"/>
      <c r="AZ68" s="76"/>
      <c r="BA68" s="76"/>
      <c r="BB68" s="76"/>
      <c r="BC68" s="76"/>
      <c r="BD68" s="76"/>
      <c r="BE68" s="76"/>
      <c r="BF68" s="76"/>
    </row>
    <row r="69" spans="1:58" ht="14.25" customHeight="1" x14ac:dyDescent="0.3">
      <c r="A69" s="76"/>
      <c r="B69" s="76"/>
      <c r="C69" s="76"/>
      <c r="D69" s="221"/>
      <c r="E69" s="221"/>
      <c r="F69" s="221"/>
      <c r="G69" s="221"/>
      <c r="H69" s="221"/>
      <c r="I69" s="221"/>
      <c r="J69" s="221"/>
      <c r="K69" s="221"/>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199"/>
      <c r="AI69" s="199"/>
      <c r="AJ69" s="199"/>
      <c r="AK69" s="199"/>
      <c r="AL69" s="199"/>
      <c r="AM69" s="199"/>
      <c r="AN69" s="199"/>
      <c r="AO69" s="199"/>
      <c r="AP69" s="76"/>
      <c r="AQ69" s="76"/>
      <c r="AR69" s="76"/>
      <c r="AS69" s="76"/>
      <c r="AT69" s="76"/>
      <c r="AU69" s="76"/>
      <c r="AV69" s="76"/>
      <c r="AW69" s="76"/>
      <c r="AX69" s="76"/>
      <c r="AY69" s="76"/>
      <c r="AZ69" s="76"/>
      <c r="BA69" s="76"/>
      <c r="BB69" s="76"/>
      <c r="BC69" s="76"/>
      <c r="BD69" s="76"/>
      <c r="BE69" s="76"/>
      <c r="BF69" s="76"/>
    </row>
    <row r="70" spans="1:58" ht="14.25" customHeight="1" thickBot="1" x14ac:dyDescent="0.35">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row>
    <row r="71" spans="1:58" ht="14.25" customHeight="1" x14ac:dyDescent="0.3">
      <c r="A71" s="76"/>
      <c r="B71" s="76"/>
      <c r="C71" s="76"/>
      <c r="D71" s="239" t="s">
        <v>400</v>
      </c>
      <c r="E71" s="199"/>
      <c r="F71" s="200"/>
      <c r="G71" s="273" t="s">
        <v>401</v>
      </c>
      <c r="H71" s="232"/>
      <c r="I71" s="232"/>
      <c r="J71" s="232"/>
      <c r="K71" s="233"/>
      <c r="L71" s="277"/>
      <c r="M71" s="232"/>
      <c r="N71" s="278"/>
      <c r="O71" s="232"/>
      <c r="P71" s="278"/>
      <c r="Q71" s="233"/>
      <c r="R71" s="277"/>
      <c r="S71" s="232"/>
      <c r="T71" s="278"/>
      <c r="U71" s="232"/>
      <c r="V71" s="278"/>
      <c r="W71" s="233"/>
      <c r="X71" s="277"/>
      <c r="Y71" s="232"/>
      <c r="Z71" s="278"/>
      <c r="AA71" s="232"/>
      <c r="AB71" s="278"/>
      <c r="AC71" s="233"/>
      <c r="AD71" s="277"/>
      <c r="AE71" s="232"/>
      <c r="AF71" s="278"/>
      <c r="AG71" s="232"/>
      <c r="AH71" s="278"/>
      <c r="AI71" s="233"/>
      <c r="AJ71" s="279"/>
      <c r="AK71" s="232"/>
      <c r="AL71" s="270"/>
      <c r="AM71" s="232"/>
      <c r="AN71" s="270"/>
      <c r="AO71" s="233"/>
      <c r="AP71" s="92"/>
      <c r="AQ71" s="287" t="s">
        <v>402</v>
      </c>
      <c r="AR71" s="244"/>
      <c r="AS71" s="244"/>
      <c r="AT71" s="244"/>
      <c r="AU71" s="244"/>
      <c r="AV71" s="245"/>
      <c r="AW71" s="76"/>
      <c r="AX71" s="76"/>
      <c r="AY71" s="76"/>
      <c r="AZ71" s="76"/>
      <c r="BA71" s="76"/>
      <c r="BB71" s="76"/>
      <c r="BC71" s="76"/>
      <c r="BD71" s="76"/>
      <c r="BE71" s="76"/>
      <c r="BF71" s="76"/>
    </row>
    <row r="72" spans="1:58" ht="14.25" customHeight="1" x14ac:dyDescent="0.3">
      <c r="A72" s="76"/>
      <c r="B72" s="76"/>
      <c r="C72" s="76"/>
      <c r="D72" s="199"/>
      <c r="E72" s="221"/>
      <c r="F72" s="200"/>
      <c r="G72" s="230"/>
      <c r="H72" s="221"/>
      <c r="I72" s="221"/>
      <c r="J72" s="221"/>
      <c r="K72" s="200"/>
      <c r="L72" s="230"/>
      <c r="M72" s="199"/>
      <c r="N72" s="199"/>
      <c r="O72" s="199"/>
      <c r="P72" s="199"/>
      <c r="Q72" s="200"/>
      <c r="R72" s="230"/>
      <c r="S72" s="199"/>
      <c r="T72" s="199"/>
      <c r="U72" s="199"/>
      <c r="V72" s="199"/>
      <c r="W72" s="200"/>
      <c r="X72" s="230"/>
      <c r="Y72" s="199"/>
      <c r="Z72" s="199"/>
      <c r="AA72" s="199"/>
      <c r="AB72" s="199"/>
      <c r="AC72" s="200"/>
      <c r="AD72" s="230"/>
      <c r="AE72" s="199"/>
      <c r="AF72" s="199"/>
      <c r="AG72" s="199"/>
      <c r="AH72" s="199"/>
      <c r="AI72" s="200"/>
      <c r="AJ72" s="230"/>
      <c r="AK72" s="199"/>
      <c r="AL72" s="199"/>
      <c r="AM72" s="199"/>
      <c r="AN72" s="199"/>
      <c r="AO72" s="200"/>
      <c r="AP72" s="76"/>
      <c r="AQ72" s="246"/>
      <c r="AR72" s="221"/>
      <c r="AS72" s="221"/>
      <c r="AT72" s="221"/>
      <c r="AU72" s="221"/>
      <c r="AV72" s="247"/>
      <c r="AW72" s="76"/>
      <c r="AX72" s="76"/>
      <c r="AY72" s="76"/>
      <c r="AZ72" s="76"/>
      <c r="BA72" s="76"/>
      <c r="BB72" s="76"/>
      <c r="BC72" s="76"/>
      <c r="BD72" s="76"/>
      <c r="BE72" s="76"/>
      <c r="BF72" s="76"/>
    </row>
    <row r="73" spans="1:58" ht="14.25" customHeight="1" x14ac:dyDescent="0.3">
      <c r="A73" s="76"/>
      <c r="B73" s="76"/>
      <c r="C73" s="76"/>
      <c r="D73" s="199"/>
      <c r="E73" s="221"/>
      <c r="F73" s="200"/>
      <c r="G73" s="230"/>
      <c r="H73" s="221"/>
      <c r="I73" s="221"/>
      <c r="J73" s="221"/>
      <c r="K73" s="200"/>
      <c r="L73" s="288"/>
      <c r="M73" s="199"/>
      <c r="N73" s="284"/>
      <c r="O73" s="199"/>
      <c r="P73" s="284"/>
      <c r="Q73" s="200"/>
      <c r="R73" s="288"/>
      <c r="S73" s="199"/>
      <c r="T73" s="284"/>
      <c r="U73" s="199"/>
      <c r="V73" s="284"/>
      <c r="W73" s="200"/>
      <c r="X73" s="288"/>
      <c r="Y73" s="199"/>
      <c r="Z73" s="284"/>
      <c r="AA73" s="199"/>
      <c r="AB73" s="284"/>
      <c r="AC73" s="200"/>
      <c r="AD73" s="288"/>
      <c r="AE73" s="199"/>
      <c r="AF73" s="284"/>
      <c r="AG73" s="199"/>
      <c r="AH73" s="284"/>
      <c r="AI73" s="200"/>
      <c r="AJ73" s="286"/>
      <c r="AK73" s="199"/>
      <c r="AL73" s="276"/>
      <c r="AM73" s="199"/>
      <c r="AN73" s="276"/>
      <c r="AO73" s="200"/>
      <c r="AP73" s="76"/>
      <c r="AQ73" s="246"/>
      <c r="AR73" s="221"/>
      <c r="AS73" s="221"/>
      <c r="AT73" s="221"/>
      <c r="AU73" s="221"/>
      <c r="AV73" s="247"/>
      <c r="AW73" s="76"/>
      <c r="AX73" s="76"/>
      <c r="AY73" s="76"/>
      <c r="AZ73" s="76"/>
      <c r="BA73" s="76"/>
      <c r="BB73" s="76"/>
      <c r="BC73" s="76"/>
      <c r="BD73" s="76"/>
      <c r="BE73" s="76"/>
      <c r="BF73" s="76"/>
    </row>
    <row r="74" spans="1:58" ht="14.25" customHeight="1" x14ac:dyDescent="0.3">
      <c r="A74" s="76"/>
      <c r="B74" s="76"/>
      <c r="C74" s="76"/>
      <c r="D74" s="199"/>
      <c r="E74" s="221"/>
      <c r="F74" s="200"/>
      <c r="G74" s="230"/>
      <c r="H74" s="221"/>
      <c r="I74" s="221"/>
      <c r="J74" s="221"/>
      <c r="K74" s="200"/>
      <c r="L74" s="230"/>
      <c r="M74" s="199"/>
      <c r="N74" s="199"/>
      <c r="O74" s="199"/>
      <c r="P74" s="199"/>
      <c r="Q74" s="200"/>
      <c r="R74" s="230"/>
      <c r="S74" s="199"/>
      <c r="T74" s="199"/>
      <c r="U74" s="199"/>
      <c r="V74" s="199"/>
      <c r="W74" s="200"/>
      <c r="X74" s="230"/>
      <c r="Y74" s="199"/>
      <c r="Z74" s="199"/>
      <c r="AA74" s="199"/>
      <c r="AB74" s="199"/>
      <c r="AC74" s="200"/>
      <c r="AD74" s="230"/>
      <c r="AE74" s="199"/>
      <c r="AF74" s="199"/>
      <c r="AG74" s="199"/>
      <c r="AH74" s="199"/>
      <c r="AI74" s="200"/>
      <c r="AJ74" s="230"/>
      <c r="AK74" s="199"/>
      <c r="AL74" s="199"/>
      <c r="AM74" s="199"/>
      <c r="AN74" s="199"/>
      <c r="AO74" s="200"/>
      <c r="AP74" s="76"/>
      <c r="AQ74" s="246"/>
      <c r="AR74" s="221"/>
      <c r="AS74" s="221"/>
      <c r="AT74" s="221"/>
      <c r="AU74" s="221"/>
      <c r="AV74" s="247"/>
      <c r="AW74" s="76"/>
      <c r="AX74" s="76"/>
      <c r="AY74" s="76"/>
      <c r="AZ74" s="76"/>
      <c r="BA74" s="76"/>
      <c r="BB74" s="76"/>
      <c r="BC74" s="76"/>
      <c r="BD74" s="76"/>
      <c r="BE74" s="76"/>
      <c r="BF74" s="76"/>
    </row>
    <row r="75" spans="1:58" ht="14.25" customHeight="1" x14ac:dyDescent="0.3">
      <c r="A75" s="76"/>
      <c r="B75" s="76"/>
      <c r="C75" s="76"/>
      <c r="D75" s="199"/>
      <c r="E75" s="221"/>
      <c r="F75" s="200"/>
      <c r="G75" s="230"/>
      <c r="H75" s="221"/>
      <c r="I75" s="221"/>
      <c r="J75" s="221"/>
      <c r="K75" s="200"/>
      <c r="L75" s="288"/>
      <c r="M75" s="199"/>
      <c r="N75" s="284"/>
      <c r="O75" s="199"/>
      <c r="P75" s="284"/>
      <c r="Q75" s="200"/>
      <c r="R75" s="288"/>
      <c r="S75" s="199"/>
      <c r="T75" s="284"/>
      <c r="U75" s="199"/>
      <c r="V75" s="284"/>
      <c r="W75" s="200"/>
      <c r="X75" s="288"/>
      <c r="Y75" s="199"/>
      <c r="Z75" s="284"/>
      <c r="AA75" s="199"/>
      <c r="AB75" s="284"/>
      <c r="AC75" s="200"/>
      <c r="AD75" s="288"/>
      <c r="AE75" s="199"/>
      <c r="AF75" s="284"/>
      <c r="AG75" s="199"/>
      <c r="AH75" s="284"/>
      <c r="AI75" s="200"/>
      <c r="AJ75" s="286"/>
      <c r="AK75" s="199"/>
      <c r="AL75" s="276"/>
      <c r="AM75" s="199"/>
      <c r="AN75" s="276"/>
      <c r="AO75" s="200"/>
      <c r="AP75" s="76"/>
      <c r="AQ75" s="246"/>
      <c r="AR75" s="221"/>
      <c r="AS75" s="221"/>
      <c r="AT75" s="221"/>
      <c r="AU75" s="221"/>
      <c r="AV75" s="247"/>
      <c r="AW75" s="76"/>
      <c r="AX75" s="76"/>
      <c r="AY75" s="76"/>
      <c r="AZ75" s="76"/>
      <c r="BA75" s="76"/>
      <c r="BB75" s="76"/>
      <c r="BC75" s="76"/>
      <c r="BD75" s="76"/>
      <c r="BE75" s="76"/>
      <c r="BF75" s="76"/>
    </row>
    <row r="76" spans="1:58" ht="14.25" customHeight="1" x14ac:dyDescent="0.3">
      <c r="A76" s="76"/>
      <c r="B76" s="76"/>
      <c r="C76" s="76"/>
      <c r="D76" s="199"/>
      <c r="E76" s="221"/>
      <c r="F76" s="200"/>
      <c r="G76" s="230"/>
      <c r="H76" s="221"/>
      <c r="I76" s="221"/>
      <c r="J76" s="221"/>
      <c r="K76" s="200"/>
      <c r="L76" s="230"/>
      <c r="M76" s="199"/>
      <c r="N76" s="199"/>
      <c r="O76" s="199"/>
      <c r="P76" s="199"/>
      <c r="Q76" s="200"/>
      <c r="R76" s="230"/>
      <c r="S76" s="199"/>
      <c r="T76" s="199"/>
      <c r="U76" s="199"/>
      <c r="V76" s="199"/>
      <c r="W76" s="200"/>
      <c r="X76" s="230"/>
      <c r="Y76" s="199"/>
      <c r="Z76" s="199"/>
      <c r="AA76" s="199"/>
      <c r="AB76" s="199"/>
      <c r="AC76" s="200"/>
      <c r="AD76" s="230"/>
      <c r="AE76" s="199"/>
      <c r="AF76" s="199"/>
      <c r="AG76" s="199"/>
      <c r="AH76" s="199"/>
      <c r="AI76" s="200"/>
      <c r="AJ76" s="230"/>
      <c r="AK76" s="199"/>
      <c r="AL76" s="199"/>
      <c r="AM76" s="199"/>
      <c r="AN76" s="199"/>
      <c r="AO76" s="200"/>
      <c r="AP76" s="76"/>
      <c r="AQ76" s="246"/>
      <c r="AR76" s="221"/>
      <c r="AS76" s="221"/>
      <c r="AT76" s="221"/>
      <c r="AU76" s="221"/>
      <c r="AV76" s="247"/>
      <c r="AW76" s="76"/>
      <c r="AX76" s="76"/>
      <c r="AY76" s="76"/>
      <c r="AZ76" s="76"/>
      <c r="BA76" s="76"/>
      <c r="BB76" s="76"/>
      <c r="BC76" s="76"/>
      <c r="BD76" s="76"/>
      <c r="BE76" s="76"/>
      <c r="BF76" s="76"/>
    </row>
    <row r="77" spans="1:58" ht="14.25" customHeight="1" x14ac:dyDescent="0.3">
      <c r="A77" s="76"/>
      <c r="B77" s="76"/>
      <c r="C77" s="76"/>
      <c r="D77" s="199"/>
      <c r="E77" s="221"/>
      <c r="F77" s="200"/>
      <c r="G77" s="230"/>
      <c r="H77" s="221"/>
      <c r="I77" s="221"/>
      <c r="J77" s="221"/>
      <c r="K77" s="200"/>
      <c r="L77" s="288"/>
      <c r="M77" s="199"/>
      <c r="N77" s="284"/>
      <c r="O77" s="199"/>
      <c r="P77" s="284"/>
      <c r="Q77" s="200"/>
      <c r="R77" s="288"/>
      <c r="S77" s="199"/>
      <c r="T77" s="284"/>
      <c r="U77" s="199"/>
      <c r="V77" s="284"/>
      <c r="W77" s="200"/>
      <c r="X77" s="288"/>
      <c r="Y77" s="199"/>
      <c r="Z77" s="284"/>
      <c r="AA77" s="199"/>
      <c r="AB77" s="284"/>
      <c r="AC77" s="200"/>
      <c r="AD77" s="288"/>
      <c r="AE77" s="199"/>
      <c r="AF77" s="284"/>
      <c r="AG77" s="199"/>
      <c r="AH77" s="284"/>
      <c r="AI77" s="200"/>
      <c r="AJ77" s="286"/>
      <c r="AK77" s="199"/>
      <c r="AL77" s="276"/>
      <c r="AM77" s="199"/>
      <c r="AN77" s="276"/>
      <c r="AO77" s="200"/>
      <c r="AP77" s="76"/>
      <c r="AQ77" s="246"/>
      <c r="AR77" s="221"/>
      <c r="AS77" s="221"/>
      <c r="AT77" s="221"/>
      <c r="AU77" s="221"/>
      <c r="AV77" s="247"/>
      <c r="AW77" s="76"/>
      <c r="AX77" s="76"/>
      <c r="AY77" s="76"/>
      <c r="AZ77" s="76"/>
      <c r="BA77" s="76"/>
      <c r="BB77" s="76"/>
      <c r="BC77" s="76"/>
      <c r="BD77" s="76"/>
      <c r="BE77" s="76"/>
      <c r="BF77" s="76"/>
    </row>
    <row r="78" spans="1:58" ht="14.25" customHeight="1" thickBot="1" x14ac:dyDescent="0.35">
      <c r="A78" s="76"/>
      <c r="B78" s="76"/>
      <c r="C78" s="76"/>
      <c r="D78" s="199"/>
      <c r="E78" s="221"/>
      <c r="F78" s="200"/>
      <c r="G78" s="234"/>
      <c r="H78" s="235"/>
      <c r="I78" s="235"/>
      <c r="J78" s="235"/>
      <c r="K78" s="236"/>
      <c r="L78" s="230"/>
      <c r="M78" s="199"/>
      <c r="N78" s="199"/>
      <c r="O78" s="199"/>
      <c r="P78" s="199"/>
      <c r="Q78" s="200"/>
      <c r="R78" s="230"/>
      <c r="S78" s="199"/>
      <c r="T78" s="199"/>
      <c r="U78" s="199"/>
      <c r="V78" s="199"/>
      <c r="W78" s="200"/>
      <c r="X78" s="230"/>
      <c r="Y78" s="199"/>
      <c r="Z78" s="199"/>
      <c r="AA78" s="199"/>
      <c r="AB78" s="199"/>
      <c r="AC78" s="200"/>
      <c r="AD78" s="230"/>
      <c r="AE78" s="199"/>
      <c r="AF78" s="199"/>
      <c r="AG78" s="199"/>
      <c r="AH78" s="199"/>
      <c r="AI78" s="200"/>
      <c r="AJ78" s="234"/>
      <c r="AK78" s="235"/>
      <c r="AL78" s="235"/>
      <c r="AM78" s="235"/>
      <c r="AN78" s="235"/>
      <c r="AO78" s="236"/>
      <c r="AP78" s="76"/>
      <c r="AQ78" s="248"/>
      <c r="AR78" s="249"/>
      <c r="AS78" s="249"/>
      <c r="AT78" s="249"/>
      <c r="AU78" s="249"/>
      <c r="AV78" s="250"/>
      <c r="AW78" s="76"/>
      <c r="AX78" s="76"/>
      <c r="AY78" s="76"/>
      <c r="AZ78" s="76"/>
      <c r="BA78" s="76"/>
      <c r="BB78" s="76"/>
      <c r="BC78" s="76"/>
      <c r="BD78" s="76"/>
      <c r="BE78" s="76"/>
      <c r="BF78" s="76"/>
    </row>
    <row r="79" spans="1:58" ht="14.25" customHeight="1" x14ac:dyDescent="0.3">
      <c r="A79" s="76"/>
      <c r="B79" s="76"/>
      <c r="C79" s="76"/>
      <c r="D79" s="199"/>
      <c r="E79" s="221"/>
      <c r="F79" s="200"/>
      <c r="G79" s="273" t="s">
        <v>416</v>
      </c>
      <c r="H79" s="232"/>
      <c r="I79" s="232"/>
      <c r="J79" s="232"/>
      <c r="K79" s="232"/>
      <c r="L79" s="272"/>
      <c r="M79" s="232"/>
      <c r="N79" s="271"/>
      <c r="O79" s="232"/>
      <c r="P79" s="271"/>
      <c r="Q79" s="233"/>
      <c r="R79" s="272"/>
      <c r="S79" s="232"/>
      <c r="T79" s="271"/>
      <c r="U79" s="232"/>
      <c r="V79" s="271"/>
      <c r="W79" s="233"/>
      <c r="X79" s="277"/>
      <c r="Y79" s="232"/>
      <c r="Z79" s="278"/>
      <c r="AA79" s="232"/>
      <c r="AB79" s="278"/>
      <c r="AC79" s="233"/>
      <c r="AD79" s="277"/>
      <c r="AE79" s="232"/>
      <c r="AF79" s="278"/>
      <c r="AG79" s="232"/>
      <c r="AH79" s="278"/>
      <c r="AI79" s="233"/>
      <c r="AJ79" s="279"/>
      <c r="AK79" s="232"/>
      <c r="AL79" s="270"/>
      <c r="AM79" s="232"/>
      <c r="AN79" s="270"/>
      <c r="AO79" s="233"/>
      <c r="AP79" s="76"/>
      <c r="AQ79" s="289" t="s">
        <v>417</v>
      </c>
      <c r="AR79" s="244"/>
      <c r="AS79" s="244"/>
      <c r="AT79" s="244"/>
      <c r="AU79" s="244"/>
      <c r="AV79" s="245"/>
      <c r="AW79" s="76"/>
      <c r="AX79" s="76"/>
      <c r="AY79" s="76"/>
      <c r="AZ79" s="76"/>
      <c r="BA79" s="76"/>
      <c r="BB79" s="76"/>
      <c r="BC79" s="76"/>
      <c r="BD79" s="76"/>
      <c r="BE79" s="76"/>
      <c r="BF79" s="76"/>
    </row>
    <row r="80" spans="1:58" ht="14.25" customHeight="1" x14ac:dyDescent="0.3">
      <c r="A80" s="76"/>
      <c r="B80" s="76"/>
      <c r="C80" s="76"/>
      <c r="D80" s="199"/>
      <c r="E80" s="221"/>
      <c r="F80" s="200"/>
      <c r="G80" s="230"/>
      <c r="H80" s="221"/>
      <c r="I80" s="221"/>
      <c r="J80" s="221"/>
      <c r="K80" s="221"/>
      <c r="L80" s="230"/>
      <c r="M80" s="199"/>
      <c r="N80" s="199"/>
      <c r="O80" s="199"/>
      <c r="P80" s="199"/>
      <c r="Q80" s="200"/>
      <c r="R80" s="230"/>
      <c r="S80" s="199"/>
      <c r="T80" s="199"/>
      <c r="U80" s="199"/>
      <c r="V80" s="199"/>
      <c r="W80" s="200"/>
      <c r="X80" s="230"/>
      <c r="Y80" s="199"/>
      <c r="Z80" s="199"/>
      <c r="AA80" s="199"/>
      <c r="AB80" s="199"/>
      <c r="AC80" s="200"/>
      <c r="AD80" s="230"/>
      <c r="AE80" s="199"/>
      <c r="AF80" s="199"/>
      <c r="AG80" s="199"/>
      <c r="AH80" s="199"/>
      <c r="AI80" s="200"/>
      <c r="AJ80" s="230"/>
      <c r="AK80" s="199"/>
      <c r="AL80" s="199"/>
      <c r="AM80" s="199"/>
      <c r="AN80" s="199"/>
      <c r="AO80" s="200"/>
      <c r="AP80" s="76"/>
      <c r="AQ80" s="246"/>
      <c r="AR80" s="221"/>
      <c r="AS80" s="221"/>
      <c r="AT80" s="221"/>
      <c r="AU80" s="221"/>
      <c r="AV80" s="247"/>
      <c r="AW80" s="76"/>
      <c r="AX80" s="76"/>
      <c r="AY80" s="76"/>
      <c r="AZ80" s="76"/>
      <c r="BA80" s="76"/>
      <c r="BB80" s="76"/>
      <c r="BC80" s="76"/>
      <c r="BD80" s="76"/>
      <c r="BE80" s="76"/>
      <c r="BF80" s="76"/>
    </row>
    <row r="81" spans="1:58" ht="14.25" customHeight="1" x14ac:dyDescent="0.3">
      <c r="A81" s="76"/>
      <c r="B81" s="76"/>
      <c r="C81" s="76"/>
      <c r="D81" s="199"/>
      <c r="E81" s="221"/>
      <c r="F81" s="200"/>
      <c r="G81" s="230"/>
      <c r="H81" s="221"/>
      <c r="I81" s="221"/>
      <c r="J81" s="221"/>
      <c r="K81" s="221"/>
      <c r="L81" s="274"/>
      <c r="M81" s="199"/>
      <c r="N81" s="275"/>
      <c r="O81" s="199"/>
      <c r="P81" s="275"/>
      <c r="Q81" s="200"/>
      <c r="R81" s="274"/>
      <c r="S81" s="199"/>
      <c r="T81" s="275"/>
      <c r="U81" s="199"/>
      <c r="V81" s="275"/>
      <c r="W81" s="200"/>
      <c r="X81" s="288"/>
      <c r="Y81" s="199"/>
      <c r="Z81" s="284"/>
      <c r="AA81" s="199"/>
      <c r="AB81" s="284"/>
      <c r="AC81" s="200"/>
      <c r="AD81" s="288"/>
      <c r="AE81" s="199"/>
      <c r="AF81" s="284"/>
      <c r="AG81" s="199"/>
      <c r="AH81" s="284"/>
      <c r="AI81" s="200"/>
      <c r="AJ81" s="286"/>
      <c r="AK81" s="199"/>
      <c r="AL81" s="276"/>
      <c r="AM81" s="199"/>
      <c r="AN81" s="276"/>
      <c r="AO81" s="200"/>
      <c r="AP81" s="76"/>
      <c r="AQ81" s="246"/>
      <c r="AR81" s="221"/>
      <c r="AS81" s="221"/>
      <c r="AT81" s="221"/>
      <c r="AU81" s="221"/>
      <c r="AV81" s="247"/>
      <c r="AW81" s="76"/>
      <c r="AX81" s="76"/>
      <c r="AY81" s="76"/>
      <c r="AZ81" s="76"/>
      <c r="BA81" s="76"/>
      <c r="BB81" s="76"/>
      <c r="BC81" s="76"/>
      <c r="BD81" s="76"/>
      <c r="BE81" s="76"/>
      <c r="BF81" s="76"/>
    </row>
    <row r="82" spans="1:58" ht="14.25" customHeight="1" x14ac:dyDescent="0.3">
      <c r="A82" s="76"/>
      <c r="B82" s="76"/>
      <c r="C82" s="76"/>
      <c r="D82" s="199"/>
      <c r="E82" s="221"/>
      <c r="F82" s="200"/>
      <c r="G82" s="230"/>
      <c r="H82" s="221"/>
      <c r="I82" s="221"/>
      <c r="J82" s="221"/>
      <c r="K82" s="221"/>
      <c r="L82" s="230"/>
      <c r="M82" s="199"/>
      <c r="N82" s="199"/>
      <c r="O82" s="199"/>
      <c r="P82" s="199"/>
      <c r="Q82" s="200"/>
      <c r="R82" s="230"/>
      <c r="S82" s="199"/>
      <c r="T82" s="199"/>
      <c r="U82" s="199"/>
      <c r="V82" s="199"/>
      <c r="W82" s="200"/>
      <c r="X82" s="230"/>
      <c r="Y82" s="199"/>
      <c r="Z82" s="199"/>
      <c r="AA82" s="199"/>
      <c r="AB82" s="199"/>
      <c r="AC82" s="200"/>
      <c r="AD82" s="230"/>
      <c r="AE82" s="199"/>
      <c r="AF82" s="199"/>
      <c r="AG82" s="199"/>
      <c r="AH82" s="199"/>
      <c r="AI82" s="200"/>
      <c r="AJ82" s="230"/>
      <c r="AK82" s="199"/>
      <c r="AL82" s="199"/>
      <c r="AM82" s="199"/>
      <c r="AN82" s="199"/>
      <c r="AO82" s="200"/>
      <c r="AP82" s="76"/>
      <c r="AQ82" s="246"/>
      <c r="AR82" s="221"/>
      <c r="AS82" s="221"/>
      <c r="AT82" s="221"/>
      <c r="AU82" s="221"/>
      <c r="AV82" s="247"/>
      <c r="AW82" s="76"/>
      <c r="AX82" s="76"/>
      <c r="AY82" s="76"/>
      <c r="AZ82" s="76"/>
      <c r="BA82" s="76"/>
      <c r="BB82" s="76"/>
      <c r="BC82" s="76"/>
      <c r="BD82" s="76"/>
      <c r="BE82" s="76"/>
      <c r="BF82" s="76"/>
    </row>
    <row r="83" spans="1:58" ht="14.25" customHeight="1" x14ac:dyDescent="0.3">
      <c r="A83" s="76"/>
      <c r="B83" s="76"/>
      <c r="C83" s="76"/>
      <c r="D83" s="199"/>
      <c r="E83" s="221"/>
      <c r="F83" s="200"/>
      <c r="G83" s="230"/>
      <c r="H83" s="221"/>
      <c r="I83" s="221"/>
      <c r="J83" s="221"/>
      <c r="K83" s="221"/>
      <c r="L83" s="274"/>
      <c r="M83" s="199"/>
      <c r="N83" s="275"/>
      <c r="O83" s="199"/>
      <c r="P83" s="275"/>
      <c r="Q83" s="200"/>
      <c r="R83" s="274"/>
      <c r="S83" s="199"/>
      <c r="T83" s="275"/>
      <c r="U83" s="199"/>
      <c r="V83" s="275"/>
      <c r="W83" s="200"/>
      <c r="X83" s="288"/>
      <c r="Y83" s="199"/>
      <c r="Z83" s="284"/>
      <c r="AA83" s="199"/>
      <c r="AB83" s="284"/>
      <c r="AC83" s="200"/>
      <c r="AD83" s="288"/>
      <c r="AE83" s="199"/>
      <c r="AF83" s="284"/>
      <c r="AG83" s="199"/>
      <c r="AH83" s="284"/>
      <c r="AI83" s="200"/>
      <c r="AJ83" s="286"/>
      <c r="AK83" s="199"/>
      <c r="AL83" s="276"/>
      <c r="AM83" s="199"/>
      <c r="AN83" s="276"/>
      <c r="AO83" s="200"/>
      <c r="AP83" s="76"/>
      <c r="AQ83" s="246"/>
      <c r="AR83" s="221"/>
      <c r="AS83" s="221"/>
      <c r="AT83" s="221"/>
      <c r="AU83" s="221"/>
      <c r="AV83" s="247"/>
      <c r="AW83" s="76"/>
      <c r="AX83" s="76"/>
      <c r="AY83" s="76"/>
      <c r="AZ83" s="76"/>
      <c r="BA83" s="76"/>
      <c r="BB83" s="76"/>
      <c r="BC83" s="76"/>
      <c r="BD83" s="76"/>
      <c r="BE83" s="76"/>
      <c r="BF83" s="76"/>
    </row>
    <row r="84" spans="1:58" ht="14.25" customHeight="1" x14ac:dyDescent="0.3">
      <c r="A84" s="76"/>
      <c r="B84" s="76"/>
      <c r="C84" s="76"/>
      <c r="D84" s="199"/>
      <c r="E84" s="221"/>
      <c r="F84" s="200"/>
      <c r="G84" s="230"/>
      <c r="H84" s="221"/>
      <c r="I84" s="221"/>
      <c r="J84" s="221"/>
      <c r="K84" s="221"/>
      <c r="L84" s="230"/>
      <c r="M84" s="199"/>
      <c r="N84" s="199"/>
      <c r="O84" s="199"/>
      <c r="P84" s="199"/>
      <c r="Q84" s="200"/>
      <c r="R84" s="230"/>
      <c r="S84" s="199"/>
      <c r="T84" s="199"/>
      <c r="U84" s="199"/>
      <c r="V84" s="199"/>
      <c r="W84" s="200"/>
      <c r="X84" s="230"/>
      <c r="Y84" s="199"/>
      <c r="Z84" s="199"/>
      <c r="AA84" s="199"/>
      <c r="AB84" s="199"/>
      <c r="AC84" s="200"/>
      <c r="AD84" s="230"/>
      <c r="AE84" s="199"/>
      <c r="AF84" s="199"/>
      <c r="AG84" s="199"/>
      <c r="AH84" s="199"/>
      <c r="AI84" s="200"/>
      <c r="AJ84" s="230"/>
      <c r="AK84" s="199"/>
      <c r="AL84" s="199"/>
      <c r="AM84" s="199"/>
      <c r="AN84" s="199"/>
      <c r="AO84" s="200"/>
      <c r="AP84" s="76"/>
      <c r="AQ84" s="246"/>
      <c r="AR84" s="221"/>
      <c r="AS84" s="221"/>
      <c r="AT84" s="221"/>
      <c r="AU84" s="221"/>
      <c r="AV84" s="247"/>
      <c r="AW84" s="76"/>
      <c r="AX84" s="76"/>
      <c r="AY84" s="76"/>
      <c r="AZ84" s="76"/>
      <c r="BA84" s="76"/>
      <c r="BB84" s="76"/>
      <c r="BC84" s="76"/>
      <c r="BD84" s="76"/>
      <c r="BE84" s="76"/>
      <c r="BF84" s="76"/>
    </row>
    <row r="85" spans="1:58" ht="14.25" customHeight="1" x14ac:dyDescent="0.3">
      <c r="A85" s="76"/>
      <c r="B85" s="76"/>
      <c r="C85" s="76"/>
      <c r="D85" s="199"/>
      <c r="E85" s="221"/>
      <c r="F85" s="200"/>
      <c r="G85" s="230"/>
      <c r="H85" s="221"/>
      <c r="I85" s="221"/>
      <c r="J85" s="221"/>
      <c r="K85" s="221"/>
      <c r="L85" s="274"/>
      <c r="M85" s="199"/>
      <c r="N85" s="275"/>
      <c r="O85" s="199"/>
      <c r="P85" s="275"/>
      <c r="Q85" s="200"/>
      <c r="R85" s="274"/>
      <c r="S85" s="199"/>
      <c r="T85" s="275"/>
      <c r="U85" s="199"/>
      <c r="V85" s="275"/>
      <c r="W85" s="200"/>
      <c r="X85" s="288"/>
      <c r="Y85" s="199"/>
      <c r="Z85" s="284"/>
      <c r="AA85" s="199"/>
      <c r="AB85" s="284"/>
      <c r="AC85" s="200"/>
      <c r="AD85" s="288"/>
      <c r="AE85" s="199"/>
      <c r="AF85" s="284"/>
      <c r="AG85" s="199"/>
      <c r="AH85" s="284"/>
      <c r="AI85" s="200"/>
      <c r="AJ85" s="286"/>
      <c r="AK85" s="199"/>
      <c r="AL85" s="276"/>
      <c r="AM85" s="199"/>
      <c r="AN85" s="276"/>
      <c r="AO85" s="200"/>
      <c r="AP85" s="76"/>
      <c r="AQ85" s="246"/>
      <c r="AR85" s="221"/>
      <c r="AS85" s="221"/>
      <c r="AT85" s="221"/>
      <c r="AU85" s="221"/>
      <c r="AV85" s="247"/>
      <c r="AW85" s="76"/>
      <c r="AX85" s="76"/>
      <c r="AY85" s="76"/>
      <c r="AZ85" s="76"/>
      <c r="BA85" s="76"/>
      <c r="BB85" s="76"/>
      <c r="BC85" s="76"/>
      <c r="BD85" s="76"/>
      <c r="BE85" s="76"/>
      <c r="BF85" s="76"/>
    </row>
    <row r="86" spans="1:58" ht="14.25" customHeight="1" thickBot="1" x14ac:dyDescent="0.35">
      <c r="A86" s="76"/>
      <c r="B86" s="76"/>
      <c r="C86" s="76"/>
      <c r="D86" s="199"/>
      <c r="E86" s="221"/>
      <c r="F86" s="200"/>
      <c r="G86" s="234"/>
      <c r="H86" s="235"/>
      <c r="I86" s="235"/>
      <c r="J86" s="235"/>
      <c r="K86" s="235"/>
      <c r="L86" s="234"/>
      <c r="M86" s="235"/>
      <c r="N86" s="235"/>
      <c r="O86" s="235"/>
      <c r="P86" s="235"/>
      <c r="Q86" s="236"/>
      <c r="R86" s="234"/>
      <c r="S86" s="235"/>
      <c r="T86" s="235"/>
      <c r="U86" s="235"/>
      <c r="V86" s="235"/>
      <c r="W86" s="236"/>
      <c r="X86" s="234"/>
      <c r="Y86" s="235"/>
      <c r="Z86" s="235"/>
      <c r="AA86" s="235"/>
      <c r="AB86" s="235"/>
      <c r="AC86" s="236"/>
      <c r="AD86" s="234"/>
      <c r="AE86" s="235"/>
      <c r="AF86" s="235"/>
      <c r="AG86" s="235"/>
      <c r="AH86" s="235"/>
      <c r="AI86" s="236"/>
      <c r="AJ86" s="234"/>
      <c r="AK86" s="235"/>
      <c r="AL86" s="235"/>
      <c r="AM86" s="235"/>
      <c r="AN86" s="235"/>
      <c r="AO86" s="236"/>
      <c r="AP86" s="76"/>
      <c r="AQ86" s="248"/>
      <c r="AR86" s="249"/>
      <c r="AS86" s="249"/>
      <c r="AT86" s="249"/>
      <c r="AU86" s="249"/>
      <c r="AV86" s="250"/>
      <c r="AW86" s="76"/>
      <c r="AX86" s="76"/>
      <c r="AY86" s="76"/>
      <c r="AZ86" s="76"/>
      <c r="BA86" s="76"/>
      <c r="BB86" s="76"/>
      <c r="BC86" s="76"/>
      <c r="BD86" s="76"/>
      <c r="BE86" s="76"/>
      <c r="BF86" s="76"/>
    </row>
    <row r="87" spans="1:58" ht="14.25" customHeight="1" x14ac:dyDescent="0.3">
      <c r="A87" s="76"/>
      <c r="B87" s="76"/>
      <c r="C87" s="76"/>
      <c r="D87" s="199"/>
      <c r="E87" s="221"/>
      <c r="F87" s="200"/>
      <c r="G87" s="273" t="s">
        <v>435</v>
      </c>
      <c r="H87" s="232"/>
      <c r="I87" s="232"/>
      <c r="J87" s="232"/>
      <c r="K87" s="233"/>
      <c r="L87" s="272"/>
      <c r="M87" s="232"/>
      <c r="N87" s="271"/>
      <c r="O87" s="232"/>
      <c r="P87" s="271"/>
      <c r="Q87" s="233"/>
      <c r="R87" s="272"/>
      <c r="S87" s="232"/>
      <c r="T87" s="271"/>
      <c r="U87" s="232"/>
      <c r="V87" s="271"/>
      <c r="W87" s="233"/>
      <c r="X87" s="272"/>
      <c r="Y87" s="232"/>
      <c r="Z87" s="271"/>
      <c r="AA87" s="232"/>
      <c r="AB87" s="271"/>
      <c r="AC87" s="233"/>
      <c r="AD87" s="277"/>
      <c r="AE87" s="232"/>
      <c r="AF87" s="278"/>
      <c r="AG87" s="232"/>
      <c r="AH87" s="278"/>
      <c r="AI87" s="233"/>
      <c r="AJ87" s="279"/>
      <c r="AK87" s="232"/>
      <c r="AL87" s="270"/>
      <c r="AM87" s="232"/>
      <c r="AN87" s="270"/>
      <c r="AO87" s="233"/>
      <c r="AP87" s="76"/>
      <c r="AQ87" s="290" t="s">
        <v>135</v>
      </c>
      <c r="AR87" s="244"/>
      <c r="AS87" s="244"/>
      <c r="AT87" s="244"/>
      <c r="AU87" s="244"/>
      <c r="AV87" s="245"/>
      <c r="AW87" s="76"/>
      <c r="AX87" s="76"/>
      <c r="AY87" s="76"/>
      <c r="AZ87" s="76"/>
      <c r="BA87" s="76"/>
      <c r="BB87" s="76"/>
      <c r="BC87" s="76"/>
      <c r="BD87" s="76"/>
      <c r="BE87" s="76"/>
      <c r="BF87" s="76"/>
    </row>
    <row r="88" spans="1:58" ht="14.25" customHeight="1" x14ac:dyDescent="0.3">
      <c r="A88" s="76"/>
      <c r="B88" s="76"/>
      <c r="C88" s="76"/>
      <c r="D88" s="199"/>
      <c r="E88" s="221"/>
      <c r="F88" s="200"/>
      <c r="G88" s="230"/>
      <c r="H88" s="221"/>
      <c r="I88" s="221"/>
      <c r="J88" s="221"/>
      <c r="K88" s="200"/>
      <c r="L88" s="230"/>
      <c r="M88" s="199"/>
      <c r="N88" s="199"/>
      <c r="O88" s="199"/>
      <c r="P88" s="199"/>
      <c r="Q88" s="200"/>
      <c r="R88" s="230"/>
      <c r="S88" s="199"/>
      <c r="T88" s="199"/>
      <c r="U88" s="199"/>
      <c r="V88" s="199"/>
      <c r="W88" s="200"/>
      <c r="X88" s="230"/>
      <c r="Y88" s="199"/>
      <c r="Z88" s="199"/>
      <c r="AA88" s="199"/>
      <c r="AB88" s="199"/>
      <c r="AC88" s="200"/>
      <c r="AD88" s="230"/>
      <c r="AE88" s="199"/>
      <c r="AF88" s="199"/>
      <c r="AG88" s="199"/>
      <c r="AH88" s="199"/>
      <c r="AI88" s="200"/>
      <c r="AJ88" s="230"/>
      <c r="AK88" s="199"/>
      <c r="AL88" s="199"/>
      <c r="AM88" s="199"/>
      <c r="AN88" s="199"/>
      <c r="AO88" s="200"/>
      <c r="AP88" s="76"/>
      <c r="AQ88" s="246"/>
      <c r="AR88" s="221"/>
      <c r="AS88" s="221"/>
      <c r="AT88" s="221"/>
      <c r="AU88" s="221"/>
      <c r="AV88" s="247"/>
      <c r="AW88" s="76"/>
      <c r="AX88" s="76"/>
      <c r="AY88" s="76"/>
      <c r="AZ88" s="76"/>
      <c r="BA88" s="76"/>
      <c r="BB88" s="76"/>
      <c r="BC88" s="76"/>
      <c r="BD88" s="76"/>
      <c r="BE88" s="76"/>
      <c r="BF88" s="76"/>
    </row>
    <row r="89" spans="1:58" ht="14.25" customHeight="1" x14ac:dyDescent="0.3">
      <c r="A89" s="76"/>
      <c r="B89" s="76"/>
      <c r="C89" s="76"/>
      <c r="D89" s="199"/>
      <c r="E89" s="221"/>
      <c r="F89" s="200"/>
      <c r="G89" s="230"/>
      <c r="H89" s="221"/>
      <c r="I89" s="221"/>
      <c r="J89" s="221"/>
      <c r="K89" s="200"/>
      <c r="L89" s="274"/>
      <c r="M89" s="199"/>
      <c r="N89" s="275"/>
      <c r="O89" s="199"/>
      <c r="P89" s="275"/>
      <c r="Q89" s="200"/>
      <c r="R89" s="274"/>
      <c r="S89" s="199"/>
      <c r="T89" s="275"/>
      <c r="U89" s="199"/>
      <c r="V89" s="275"/>
      <c r="W89" s="200"/>
      <c r="X89" s="274"/>
      <c r="Y89" s="199"/>
      <c r="Z89" s="275"/>
      <c r="AA89" s="199"/>
      <c r="AB89" s="275"/>
      <c r="AC89" s="200"/>
      <c r="AD89" s="288"/>
      <c r="AE89" s="199"/>
      <c r="AF89" s="284"/>
      <c r="AG89" s="199"/>
      <c r="AH89" s="284"/>
      <c r="AI89" s="200"/>
      <c r="AJ89" s="286"/>
      <c r="AK89" s="199"/>
      <c r="AL89" s="276"/>
      <c r="AM89" s="199"/>
      <c r="AN89" s="276"/>
      <c r="AO89" s="200"/>
      <c r="AP89" s="76"/>
      <c r="AQ89" s="246"/>
      <c r="AR89" s="221"/>
      <c r="AS89" s="221"/>
      <c r="AT89" s="221"/>
      <c r="AU89" s="221"/>
      <c r="AV89" s="247"/>
      <c r="AW89" s="76"/>
      <c r="AX89" s="76"/>
      <c r="AY89" s="76"/>
      <c r="AZ89" s="76"/>
      <c r="BA89" s="76"/>
      <c r="BB89" s="76"/>
      <c r="BC89" s="76"/>
      <c r="BD89" s="76"/>
      <c r="BE89" s="76"/>
      <c r="BF89" s="76"/>
    </row>
    <row r="90" spans="1:58" ht="14.25" customHeight="1" x14ac:dyDescent="0.3">
      <c r="A90" s="76"/>
      <c r="B90" s="76"/>
      <c r="C90" s="76"/>
      <c r="D90" s="199"/>
      <c r="E90" s="221"/>
      <c r="F90" s="200"/>
      <c r="G90" s="230"/>
      <c r="H90" s="221"/>
      <c r="I90" s="221"/>
      <c r="J90" s="221"/>
      <c r="K90" s="200"/>
      <c r="L90" s="230"/>
      <c r="M90" s="199"/>
      <c r="N90" s="199"/>
      <c r="O90" s="199"/>
      <c r="P90" s="199"/>
      <c r="Q90" s="200"/>
      <c r="R90" s="230"/>
      <c r="S90" s="199"/>
      <c r="T90" s="199"/>
      <c r="U90" s="199"/>
      <c r="V90" s="199"/>
      <c r="W90" s="200"/>
      <c r="X90" s="230"/>
      <c r="Y90" s="199"/>
      <c r="Z90" s="199"/>
      <c r="AA90" s="199"/>
      <c r="AB90" s="199"/>
      <c r="AC90" s="200"/>
      <c r="AD90" s="230"/>
      <c r="AE90" s="199"/>
      <c r="AF90" s="199"/>
      <c r="AG90" s="199"/>
      <c r="AH90" s="199"/>
      <c r="AI90" s="200"/>
      <c r="AJ90" s="230"/>
      <c r="AK90" s="199"/>
      <c r="AL90" s="199"/>
      <c r="AM90" s="199"/>
      <c r="AN90" s="199"/>
      <c r="AO90" s="200"/>
      <c r="AP90" s="76"/>
      <c r="AQ90" s="246"/>
      <c r="AR90" s="221"/>
      <c r="AS90" s="221"/>
      <c r="AT90" s="221"/>
      <c r="AU90" s="221"/>
      <c r="AV90" s="247"/>
      <c r="AW90" s="76"/>
      <c r="AX90" s="76"/>
      <c r="AY90" s="76"/>
      <c r="AZ90" s="76"/>
      <c r="BA90" s="76"/>
      <c r="BB90" s="76"/>
      <c r="BC90" s="76"/>
      <c r="BD90" s="76"/>
      <c r="BE90" s="76"/>
      <c r="BF90" s="76"/>
    </row>
    <row r="91" spans="1:58" ht="14.25" customHeight="1" x14ac:dyDescent="0.3">
      <c r="A91" s="76"/>
      <c r="B91" s="76"/>
      <c r="C91" s="76"/>
      <c r="D91" s="199"/>
      <c r="E91" s="221"/>
      <c r="F91" s="200"/>
      <c r="G91" s="230"/>
      <c r="H91" s="221"/>
      <c r="I91" s="221"/>
      <c r="J91" s="221"/>
      <c r="K91" s="200"/>
      <c r="L91" s="274"/>
      <c r="M91" s="199"/>
      <c r="N91" s="275"/>
      <c r="O91" s="199"/>
      <c r="P91" s="275"/>
      <c r="Q91" s="200"/>
      <c r="R91" s="274"/>
      <c r="S91" s="199"/>
      <c r="T91" s="275"/>
      <c r="U91" s="199"/>
      <c r="V91" s="275"/>
      <c r="W91" s="200"/>
      <c r="X91" s="274"/>
      <c r="Y91" s="199"/>
      <c r="Z91" s="275"/>
      <c r="AA91" s="199"/>
      <c r="AB91" s="275"/>
      <c r="AC91" s="200"/>
      <c r="AD91" s="288"/>
      <c r="AE91" s="199"/>
      <c r="AF91" s="284"/>
      <c r="AG91" s="199"/>
      <c r="AH91" s="284"/>
      <c r="AI91" s="200"/>
      <c r="AJ91" s="286"/>
      <c r="AK91" s="199"/>
      <c r="AL91" s="276"/>
      <c r="AM91" s="199"/>
      <c r="AN91" s="276"/>
      <c r="AO91" s="200"/>
      <c r="AP91" s="76"/>
      <c r="AQ91" s="246"/>
      <c r="AR91" s="221"/>
      <c r="AS91" s="221"/>
      <c r="AT91" s="221"/>
      <c r="AU91" s="221"/>
      <c r="AV91" s="247"/>
      <c r="AW91" s="76"/>
      <c r="AX91" s="76"/>
      <c r="AY91" s="76"/>
      <c r="AZ91" s="76"/>
      <c r="BA91" s="76"/>
      <c r="BB91" s="76"/>
      <c r="BC91" s="76"/>
      <c r="BD91" s="76"/>
      <c r="BE91" s="76"/>
      <c r="BF91" s="76"/>
    </row>
    <row r="92" spans="1:58" ht="14.25" customHeight="1" x14ac:dyDescent="0.3">
      <c r="A92" s="76"/>
      <c r="B92" s="76"/>
      <c r="C92" s="76"/>
      <c r="D92" s="199"/>
      <c r="E92" s="221"/>
      <c r="F92" s="200"/>
      <c r="G92" s="230"/>
      <c r="H92" s="221"/>
      <c r="I92" s="221"/>
      <c r="J92" s="221"/>
      <c r="K92" s="200"/>
      <c r="L92" s="230"/>
      <c r="M92" s="199"/>
      <c r="N92" s="199"/>
      <c r="O92" s="199"/>
      <c r="P92" s="199"/>
      <c r="Q92" s="200"/>
      <c r="R92" s="230"/>
      <c r="S92" s="199"/>
      <c r="T92" s="199"/>
      <c r="U92" s="199"/>
      <c r="V92" s="199"/>
      <c r="W92" s="200"/>
      <c r="X92" s="230"/>
      <c r="Y92" s="199"/>
      <c r="Z92" s="199"/>
      <c r="AA92" s="199"/>
      <c r="AB92" s="199"/>
      <c r="AC92" s="200"/>
      <c r="AD92" s="230"/>
      <c r="AE92" s="199"/>
      <c r="AF92" s="199"/>
      <c r="AG92" s="199"/>
      <c r="AH92" s="199"/>
      <c r="AI92" s="200"/>
      <c r="AJ92" s="230"/>
      <c r="AK92" s="199"/>
      <c r="AL92" s="199"/>
      <c r="AM92" s="199"/>
      <c r="AN92" s="199"/>
      <c r="AO92" s="200"/>
      <c r="AP92" s="76"/>
      <c r="AQ92" s="246"/>
      <c r="AR92" s="221"/>
      <c r="AS92" s="221"/>
      <c r="AT92" s="221"/>
      <c r="AU92" s="221"/>
      <c r="AV92" s="247"/>
      <c r="AW92" s="76"/>
      <c r="AX92" s="76"/>
      <c r="AY92" s="76"/>
      <c r="AZ92" s="76"/>
      <c r="BA92" s="76"/>
      <c r="BB92" s="76"/>
      <c r="BC92" s="76"/>
      <c r="BD92" s="76"/>
      <c r="BE92" s="76"/>
      <c r="BF92" s="76"/>
    </row>
    <row r="93" spans="1:58" ht="14.25" customHeight="1" x14ac:dyDescent="0.3">
      <c r="A93" s="76"/>
      <c r="B93" s="76"/>
      <c r="C93" s="76"/>
      <c r="D93" s="199"/>
      <c r="E93" s="221"/>
      <c r="F93" s="200"/>
      <c r="G93" s="230"/>
      <c r="H93" s="221"/>
      <c r="I93" s="221"/>
      <c r="J93" s="221"/>
      <c r="K93" s="200"/>
      <c r="L93" s="274"/>
      <c r="M93" s="199"/>
      <c r="N93" s="275"/>
      <c r="O93" s="199"/>
      <c r="P93" s="275"/>
      <c r="Q93" s="200"/>
      <c r="R93" s="274"/>
      <c r="S93" s="199"/>
      <c r="T93" s="275"/>
      <c r="U93" s="199"/>
      <c r="V93" s="275"/>
      <c r="W93" s="200"/>
      <c r="X93" s="274"/>
      <c r="Y93" s="199"/>
      <c r="Z93" s="275"/>
      <c r="AA93" s="199"/>
      <c r="AB93" s="275"/>
      <c r="AC93" s="200"/>
      <c r="AD93" s="288"/>
      <c r="AE93" s="199"/>
      <c r="AF93" s="284"/>
      <c r="AG93" s="199"/>
      <c r="AH93" s="284"/>
      <c r="AI93" s="200"/>
      <c r="AJ93" s="286"/>
      <c r="AK93" s="199"/>
      <c r="AL93" s="276"/>
      <c r="AM93" s="199"/>
      <c r="AN93" s="276"/>
      <c r="AO93" s="200"/>
      <c r="AP93" s="76"/>
      <c r="AQ93" s="246"/>
      <c r="AR93" s="221"/>
      <c r="AS93" s="221"/>
      <c r="AT93" s="221"/>
      <c r="AU93" s="221"/>
      <c r="AV93" s="247"/>
      <c r="AW93" s="76"/>
      <c r="AX93" s="76"/>
      <c r="AY93" s="76"/>
      <c r="AZ93" s="76"/>
      <c r="BA93" s="76"/>
      <c r="BB93" s="76"/>
      <c r="BC93" s="76"/>
      <c r="BD93" s="76"/>
      <c r="BE93" s="76"/>
      <c r="BF93" s="76"/>
    </row>
    <row r="94" spans="1:58" ht="14.25" customHeight="1" thickBot="1" x14ac:dyDescent="0.35">
      <c r="A94" s="76"/>
      <c r="B94" s="76"/>
      <c r="C94" s="76"/>
      <c r="D94" s="199"/>
      <c r="E94" s="221"/>
      <c r="F94" s="200"/>
      <c r="G94" s="234"/>
      <c r="H94" s="235"/>
      <c r="I94" s="235"/>
      <c r="J94" s="235"/>
      <c r="K94" s="236"/>
      <c r="L94" s="230"/>
      <c r="M94" s="199"/>
      <c r="N94" s="199"/>
      <c r="O94" s="199"/>
      <c r="P94" s="199"/>
      <c r="Q94" s="200"/>
      <c r="R94" s="234"/>
      <c r="S94" s="235"/>
      <c r="T94" s="235"/>
      <c r="U94" s="235"/>
      <c r="V94" s="235"/>
      <c r="W94" s="236"/>
      <c r="X94" s="234"/>
      <c r="Y94" s="235"/>
      <c r="Z94" s="235"/>
      <c r="AA94" s="235"/>
      <c r="AB94" s="235"/>
      <c r="AC94" s="236"/>
      <c r="AD94" s="234"/>
      <c r="AE94" s="235"/>
      <c r="AF94" s="235"/>
      <c r="AG94" s="235"/>
      <c r="AH94" s="235"/>
      <c r="AI94" s="236"/>
      <c r="AJ94" s="234"/>
      <c r="AK94" s="235"/>
      <c r="AL94" s="235"/>
      <c r="AM94" s="235"/>
      <c r="AN94" s="235"/>
      <c r="AO94" s="236"/>
      <c r="AP94" s="76"/>
      <c r="AQ94" s="248"/>
      <c r="AR94" s="249"/>
      <c r="AS94" s="249"/>
      <c r="AT94" s="249"/>
      <c r="AU94" s="249"/>
      <c r="AV94" s="250"/>
      <c r="AW94" s="76"/>
      <c r="AX94" s="76"/>
      <c r="AY94" s="76"/>
      <c r="AZ94" s="76"/>
      <c r="BA94" s="76"/>
      <c r="BB94" s="76"/>
      <c r="BC94" s="76"/>
      <c r="BD94" s="76"/>
      <c r="BE94" s="76"/>
      <c r="BF94" s="76"/>
    </row>
    <row r="95" spans="1:58" ht="14.25" customHeight="1" x14ac:dyDescent="0.3">
      <c r="A95" s="76"/>
      <c r="B95" s="76"/>
      <c r="C95" s="76"/>
      <c r="D95" s="199"/>
      <c r="E95" s="221"/>
      <c r="F95" s="200"/>
      <c r="G95" s="273" t="s">
        <v>455</v>
      </c>
      <c r="H95" s="232"/>
      <c r="I95" s="232"/>
      <c r="J95" s="232"/>
      <c r="K95" s="232"/>
      <c r="L95" s="281"/>
      <c r="M95" s="232"/>
      <c r="N95" s="280"/>
      <c r="O95" s="232"/>
      <c r="P95" s="280"/>
      <c r="Q95" s="233"/>
      <c r="R95" s="271"/>
      <c r="S95" s="232"/>
      <c r="T95" s="271"/>
      <c r="U95" s="232"/>
      <c r="V95" s="271"/>
      <c r="W95" s="233"/>
      <c r="X95" s="272"/>
      <c r="Y95" s="232"/>
      <c r="Z95" s="271"/>
      <c r="AA95" s="232"/>
      <c r="AB95" s="271"/>
      <c r="AC95" s="233"/>
      <c r="AD95" s="277"/>
      <c r="AE95" s="232"/>
      <c r="AF95" s="278"/>
      <c r="AG95" s="232"/>
      <c r="AH95" s="278"/>
      <c r="AI95" s="233"/>
      <c r="AJ95" s="279"/>
      <c r="AK95" s="232"/>
      <c r="AL95" s="270"/>
      <c r="AM95" s="232"/>
      <c r="AN95" s="270"/>
      <c r="AO95" s="233"/>
      <c r="AP95" s="76"/>
      <c r="AQ95" s="291" t="s">
        <v>456</v>
      </c>
      <c r="AR95" s="244"/>
      <c r="AS95" s="244"/>
      <c r="AT95" s="244"/>
      <c r="AU95" s="244"/>
      <c r="AV95" s="245"/>
      <c r="AW95" s="76"/>
      <c r="AX95" s="76"/>
      <c r="AY95" s="76"/>
      <c r="AZ95" s="76"/>
      <c r="BA95" s="76"/>
      <c r="BB95" s="76"/>
      <c r="BC95" s="76"/>
      <c r="BD95" s="76"/>
      <c r="BE95" s="76"/>
      <c r="BF95" s="76"/>
    </row>
    <row r="96" spans="1:58" ht="14.25" customHeight="1" x14ac:dyDescent="0.3">
      <c r="A96" s="76"/>
      <c r="B96" s="76"/>
      <c r="C96" s="76"/>
      <c r="D96" s="199"/>
      <c r="E96" s="221"/>
      <c r="F96" s="200"/>
      <c r="G96" s="230"/>
      <c r="H96" s="221"/>
      <c r="I96" s="221"/>
      <c r="J96" s="221"/>
      <c r="K96" s="221"/>
      <c r="L96" s="230"/>
      <c r="M96" s="199"/>
      <c r="N96" s="199"/>
      <c r="O96" s="199"/>
      <c r="P96" s="199"/>
      <c r="Q96" s="200"/>
      <c r="R96" s="199"/>
      <c r="S96" s="199"/>
      <c r="T96" s="199"/>
      <c r="U96" s="199"/>
      <c r="V96" s="199"/>
      <c r="W96" s="200"/>
      <c r="X96" s="230"/>
      <c r="Y96" s="199"/>
      <c r="Z96" s="199"/>
      <c r="AA96" s="199"/>
      <c r="AB96" s="199"/>
      <c r="AC96" s="200"/>
      <c r="AD96" s="230"/>
      <c r="AE96" s="199"/>
      <c r="AF96" s="199"/>
      <c r="AG96" s="199"/>
      <c r="AH96" s="199"/>
      <c r="AI96" s="200"/>
      <c r="AJ96" s="230"/>
      <c r="AK96" s="199"/>
      <c r="AL96" s="199"/>
      <c r="AM96" s="199"/>
      <c r="AN96" s="199"/>
      <c r="AO96" s="200"/>
      <c r="AP96" s="76"/>
      <c r="AQ96" s="246"/>
      <c r="AR96" s="221"/>
      <c r="AS96" s="221"/>
      <c r="AT96" s="221"/>
      <c r="AU96" s="221"/>
      <c r="AV96" s="247"/>
      <c r="AW96" s="76"/>
      <c r="AX96" s="76"/>
      <c r="AY96" s="76"/>
      <c r="AZ96" s="76"/>
      <c r="BA96" s="76"/>
      <c r="BB96" s="76"/>
      <c r="BC96" s="76"/>
      <c r="BD96" s="76"/>
      <c r="BE96" s="76"/>
      <c r="BF96" s="76"/>
    </row>
    <row r="97" spans="1:58" ht="14.25" customHeight="1" x14ac:dyDescent="0.3">
      <c r="A97" s="76"/>
      <c r="B97" s="76"/>
      <c r="C97" s="76"/>
      <c r="D97" s="199"/>
      <c r="E97" s="221"/>
      <c r="F97" s="200"/>
      <c r="G97" s="230"/>
      <c r="H97" s="221"/>
      <c r="I97" s="221"/>
      <c r="J97" s="221"/>
      <c r="K97" s="221"/>
      <c r="L97" s="282"/>
      <c r="M97" s="199"/>
      <c r="N97" s="283"/>
      <c r="O97" s="199"/>
      <c r="P97" s="283"/>
      <c r="Q97" s="200"/>
      <c r="R97" s="275"/>
      <c r="S97" s="199"/>
      <c r="T97" s="275"/>
      <c r="U97" s="199"/>
      <c r="V97" s="275"/>
      <c r="W97" s="200"/>
      <c r="X97" s="274"/>
      <c r="Y97" s="199"/>
      <c r="Z97" s="275"/>
      <c r="AA97" s="199"/>
      <c r="AB97" s="275"/>
      <c r="AC97" s="200"/>
      <c r="AD97" s="288"/>
      <c r="AE97" s="199"/>
      <c r="AF97" s="284"/>
      <c r="AG97" s="199"/>
      <c r="AH97" s="284"/>
      <c r="AI97" s="200"/>
      <c r="AJ97" s="286"/>
      <c r="AK97" s="199"/>
      <c r="AL97" s="276"/>
      <c r="AM97" s="199"/>
      <c r="AN97" s="276"/>
      <c r="AO97" s="200"/>
      <c r="AP97" s="76"/>
      <c r="AQ97" s="246"/>
      <c r="AR97" s="221"/>
      <c r="AS97" s="221"/>
      <c r="AT97" s="221"/>
      <c r="AU97" s="221"/>
      <c r="AV97" s="247"/>
      <c r="AW97" s="76"/>
      <c r="AX97" s="76"/>
      <c r="AY97" s="76"/>
      <c r="AZ97" s="76"/>
      <c r="BA97" s="76"/>
      <c r="BB97" s="76"/>
      <c r="BC97" s="76"/>
      <c r="BD97" s="76"/>
      <c r="BE97" s="76"/>
      <c r="BF97" s="76"/>
    </row>
    <row r="98" spans="1:58" ht="14.25" customHeight="1" x14ac:dyDescent="0.3">
      <c r="A98" s="76"/>
      <c r="B98" s="76"/>
      <c r="C98" s="76"/>
      <c r="D98" s="199"/>
      <c r="E98" s="221"/>
      <c r="F98" s="200"/>
      <c r="G98" s="230"/>
      <c r="H98" s="221"/>
      <c r="I98" s="221"/>
      <c r="J98" s="221"/>
      <c r="K98" s="221"/>
      <c r="L98" s="230"/>
      <c r="M98" s="199"/>
      <c r="N98" s="199"/>
      <c r="O98" s="199"/>
      <c r="P98" s="199"/>
      <c r="Q98" s="200"/>
      <c r="R98" s="199"/>
      <c r="S98" s="199"/>
      <c r="T98" s="199"/>
      <c r="U98" s="199"/>
      <c r="V98" s="199"/>
      <c r="W98" s="200"/>
      <c r="X98" s="230"/>
      <c r="Y98" s="199"/>
      <c r="Z98" s="199"/>
      <c r="AA98" s="199"/>
      <c r="AB98" s="199"/>
      <c r="AC98" s="200"/>
      <c r="AD98" s="230"/>
      <c r="AE98" s="199"/>
      <c r="AF98" s="199"/>
      <c r="AG98" s="199"/>
      <c r="AH98" s="199"/>
      <c r="AI98" s="200"/>
      <c r="AJ98" s="230"/>
      <c r="AK98" s="199"/>
      <c r="AL98" s="199"/>
      <c r="AM98" s="199"/>
      <c r="AN98" s="199"/>
      <c r="AO98" s="200"/>
      <c r="AP98" s="76"/>
      <c r="AQ98" s="246"/>
      <c r="AR98" s="221"/>
      <c r="AS98" s="221"/>
      <c r="AT98" s="221"/>
      <c r="AU98" s="221"/>
      <c r="AV98" s="247"/>
      <c r="AW98" s="76"/>
      <c r="AX98" s="76"/>
      <c r="AY98" s="76"/>
      <c r="AZ98" s="76"/>
      <c r="BA98" s="76"/>
      <c r="BB98" s="76"/>
      <c r="BC98" s="76"/>
      <c r="BD98" s="76"/>
      <c r="BE98" s="76"/>
      <c r="BF98" s="76"/>
    </row>
    <row r="99" spans="1:58" ht="14.25" customHeight="1" x14ac:dyDescent="0.3">
      <c r="A99" s="76"/>
      <c r="B99" s="76"/>
      <c r="C99" s="76"/>
      <c r="D99" s="199"/>
      <c r="E99" s="221"/>
      <c r="F99" s="200"/>
      <c r="G99" s="230"/>
      <c r="H99" s="221"/>
      <c r="I99" s="221"/>
      <c r="J99" s="221"/>
      <c r="K99" s="221"/>
      <c r="L99" s="282"/>
      <c r="M99" s="199"/>
      <c r="N99" s="283"/>
      <c r="O99" s="199"/>
      <c r="P99" s="283"/>
      <c r="Q99" s="200"/>
      <c r="R99" s="275"/>
      <c r="S99" s="199"/>
      <c r="T99" s="275"/>
      <c r="U99" s="199"/>
      <c r="V99" s="275"/>
      <c r="W99" s="200"/>
      <c r="X99" s="274"/>
      <c r="Y99" s="199"/>
      <c r="Z99" s="275"/>
      <c r="AA99" s="199"/>
      <c r="AB99" s="275"/>
      <c r="AC99" s="200"/>
      <c r="AD99" s="288"/>
      <c r="AE99" s="199"/>
      <c r="AF99" s="284"/>
      <c r="AG99" s="199"/>
      <c r="AH99" s="284"/>
      <c r="AI99" s="200"/>
      <c r="AJ99" s="286"/>
      <c r="AK99" s="199"/>
      <c r="AL99" s="276"/>
      <c r="AM99" s="199"/>
      <c r="AN99" s="276"/>
      <c r="AO99" s="200"/>
      <c r="AP99" s="76"/>
      <c r="AQ99" s="246"/>
      <c r="AR99" s="221"/>
      <c r="AS99" s="221"/>
      <c r="AT99" s="221"/>
      <c r="AU99" s="221"/>
      <c r="AV99" s="247"/>
      <c r="AW99" s="76"/>
      <c r="AX99" s="76"/>
      <c r="AY99" s="76"/>
      <c r="AZ99" s="76"/>
      <c r="BA99" s="76"/>
      <c r="BB99" s="76"/>
      <c r="BC99" s="76"/>
      <c r="BD99" s="76"/>
      <c r="BE99" s="76"/>
      <c r="BF99" s="76"/>
    </row>
    <row r="100" spans="1:58" ht="14.25" customHeight="1" x14ac:dyDescent="0.3">
      <c r="A100" s="76"/>
      <c r="B100" s="76"/>
      <c r="C100" s="76"/>
      <c r="D100" s="199"/>
      <c r="E100" s="221"/>
      <c r="F100" s="200"/>
      <c r="G100" s="230"/>
      <c r="H100" s="221"/>
      <c r="I100" s="221"/>
      <c r="J100" s="221"/>
      <c r="K100" s="221"/>
      <c r="L100" s="230"/>
      <c r="M100" s="199"/>
      <c r="N100" s="199"/>
      <c r="O100" s="199"/>
      <c r="P100" s="199"/>
      <c r="Q100" s="200"/>
      <c r="R100" s="199"/>
      <c r="S100" s="199"/>
      <c r="T100" s="199"/>
      <c r="U100" s="199"/>
      <c r="V100" s="199"/>
      <c r="W100" s="200"/>
      <c r="X100" s="230"/>
      <c r="Y100" s="199"/>
      <c r="Z100" s="199"/>
      <c r="AA100" s="199"/>
      <c r="AB100" s="199"/>
      <c r="AC100" s="200"/>
      <c r="AD100" s="230"/>
      <c r="AE100" s="199"/>
      <c r="AF100" s="199"/>
      <c r="AG100" s="199"/>
      <c r="AH100" s="199"/>
      <c r="AI100" s="200"/>
      <c r="AJ100" s="230"/>
      <c r="AK100" s="199"/>
      <c r="AL100" s="199"/>
      <c r="AM100" s="199"/>
      <c r="AN100" s="199"/>
      <c r="AO100" s="200"/>
      <c r="AP100" s="76"/>
      <c r="AQ100" s="246"/>
      <c r="AR100" s="221"/>
      <c r="AS100" s="221"/>
      <c r="AT100" s="221"/>
      <c r="AU100" s="221"/>
      <c r="AV100" s="247"/>
      <c r="AW100" s="76"/>
      <c r="AX100" s="76"/>
      <c r="AY100" s="76"/>
      <c r="AZ100" s="76"/>
      <c r="BA100" s="76"/>
      <c r="BB100" s="76"/>
      <c r="BC100" s="76"/>
      <c r="BD100" s="76"/>
      <c r="BE100" s="76"/>
      <c r="BF100" s="76"/>
    </row>
    <row r="101" spans="1:58" ht="14.25" customHeight="1" x14ac:dyDescent="0.3">
      <c r="A101" s="76"/>
      <c r="B101" s="76"/>
      <c r="C101" s="76"/>
      <c r="D101" s="199"/>
      <c r="E101" s="221"/>
      <c r="F101" s="200"/>
      <c r="G101" s="230"/>
      <c r="H101" s="221"/>
      <c r="I101" s="221"/>
      <c r="J101" s="221"/>
      <c r="K101" s="221"/>
      <c r="L101" s="282"/>
      <c r="M101" s="199"/>
      <c r="N101" s="283"/>
      <c r="O101" s="199"/>
      <c r="P101" s="283"/>
      <c r="Q101" s="200"/>
      <c r="R101" s="275"/>
      <c r="S101" s="199"/>
      <c r="T101" s="275"/>
      <c r="U101" s="199"/>
      <c r="V101" s="275"/>
      <c r="W101" s="200"/>
      <c r="X101" s="274"/>
      <c r="Y101" s="199"/>
      <c r="Z101" s="275"/>
      <c r="AA101" s="199"/>
      <c r="AB101" s="275"/>
      <c r="AC101" s="200"/>
      <c r="AD101" s="288"/>
      <c r="AE101" s="199"/>
      <c r="AF101" s="284"/>
      <c r="AG101" s="199"/>
      <c r="AH101" s="284"/>
      <c r="AI101" s="200"/>
      <c r="AJ101" s="286"/>
      <c r="AK101" s="199"/>
      <c r="AL101" s="276"/>
      <c r="AM101" s="199"/>
      <c r="AN101" s="276"/>
      <c r="AO101" s="200"/>
      <c r="AP101" s="76"/>
      <c r="AQ101" s="246"/>
      <c r="AR101" s="221"/>
      <c r="AS101" s="221"/>
      <c r="AT101" s="221"/>
      <c r="AU101" s="221"/>
      <c r="AV101" s="247"/>
      <c r="AW101" s="76"/>
      <c r="AX101" s="76"/>
      <c r="AY101" s="76"/>
      <c r="AZ101" s="76"/>
      <c r="BA101" s="76"/>
      <c r="BB101" s="76"/>
      <c r="BC101" s="76"/>
      <c r="BD101" s="76"/>
      <c r="BE101" s="76"/>
      <c r="BF101" s="76"/>
    </row>
    <row r="102" spans="1:58" ht="14.25" customHeight="1" thickBot="1" x14ac:dyDescent="0.35">
      <c r="A102" s="76"/>
      <c r="B102" s="76"/>
      <c r="C102" s="76"/>
      <c r="D102" s="199"/>
      <c r="E102" s="221"/>
      <c r="F102" s="200"/>
      <c r="G102" s="234"/>
      <c r="H102" s="235"/>
      <c r="I102" s="235"/>
      <c r="J102" s="235"/>
      <c r="K102" s="235"/>
      <c r="L102" s="234"/>
      <c r="M102" s="235"/>
      <c r="N102" s="235"/>
      <c r="O102" s="235"/>
      <c r="P102" s="235"/>
      <c r="Q102" s="236"/>
      <c r="R102" s="235"/>
      <c r="S102" s="235"/>
      <c r="T102" s="235"/>
      <c r="U102" s="235"/>
      <c r="V102" s="235"/>
      <c r="W102" s="236"/>
      <c r="X102" s="234"/>
      <c r="Y102" s="235"/>
      <c r="Z102" s="235"/>
      <c r="AA102" s="235"/>
      <c r="AB102" s="235"/>
      <c r="AC102" s="236"/>
      <c r="AD102" s="234"/>
      <c r="AE102" s="235"/>
      <c r="AF102" s="235"/>
      <c r="AG102" s="235"/>
      <c r="AH102" s="235"/>
      <c r="AI102" s="236"/>
      <c r="AJ102" s="234"/>
      <c r="AK102" s="235"/>
      <c r="AL102" s="235"/>
      <c r="AM102" s="235"/>
      <c r="AN102" s="235"/>
      <c r="AO102" s="236"/>
      <c r="AP102" s="76"/>
      <c r="AQ102" s="248"/>
      <c r="AR102" s="249"/>
      <c r="AS102" s="249"/>
      <c r="AT102" s="249"/>
      <c r="AU102" s="249"/>
      <c r="AV102" s="250"/>
      <c r="AW102" s="76"/>
      <c r="AX102" s="76"/>
      <c r="AY102" s="76"/>
      <c r="AZ102" s="76"/>
      <c r="BA102" s="76"/>
      <c r="BB102" s="76"/>
      <c r="BC102" s="76"/>
      <c r="BD102" s="76"/>
      <c r="BE102" s="76"/>
      <c r="BF102" s="76"/>
    </row>
    <row r="103" spans="1:58" ht="14.25" customHeight="1" x14ac:dyDescent="0.3">
      <c r="A103" s="76"/>
      <c r="B103" s="76"/>
      <c r="C103" s="76"/>
      <c r="D103" s="199"/>
      <c r="E103" s="221"/>
      <c r="F103" s="200"/>
      <c r="G103" s="273" t="s">
        <v>461</v>
      </c>
      <c r="H103" s="232"/>
      <c r="I103" s="232"/>
      <c r="J103" s="232"/>
      <c r="K103" s="233"/>
      <c r="L103" s="281"/>
      <c r="M103" s="232"/>
      <c r="N103" s="280"/>
      <c r="O103" s="232"/>
      <c r="P103" s="280"/>
      <c r="Q103" s="233"/>
      <c r="R103" s="281"/>
      <c r="S103" s="232"/>
      <c r="T103" s="280"/>
      <c r="U103" s="232"/>
      <c r="V103" s="280"/>
      <c r="W103" s="233"/>
      <c r="X103" s="272"/>
      <c r="Y103" s="232"/>
      <c r="Z103" s="271"/>
      <c r="AA103" s="232"/>
      <c r="AB103" s="271"/>
      <c r="AC103" s="233"/>
      <c r="AD103" s="277"/>
      <c r="AE103" s="232"/>
      <c r="AF103" s="278"/>
      <c r="AG103" s="232"/>
      <c r="AH103" s="278"/>
      <c r="AI103" s="233"/>
      <c r="AJ103" s="279"/>
      <c r="AK103" s="232"/>
      <c r="AL103" s="270"/>
      <c r="AM103" s="232"/>
      <c r="AN103" s="270"/>
      <c r="AO103" s="233"/>
      <c r="AP103" s="76"/>
      <c r="AQ103" s="76"/>
      <c r="AR103" s="76"/>
      <c r="AS103" s="76"/>
      <c r="AT103" s="76"/>
      <c r="AU103" s="76"/>
      <c r="AV103" s="76"/>
      <c r="AW103" s="76"/>
      <c r="AX103" s="76"/>
      <c r="AY103" s="76"/>
      <c r="AZ103" s="76"/>
      <c r="BA103" s="76"/>
      <c r="BB103" s="76"/>
      <c r="BC103" s="76"/>
      <c r="BD103" s="76"/>
      <c r="BE103" s="76"/>
      <c r="BF103" s="76"/>
    </row>
    <row r="104" spans="1:58" ht="14.25" customHeight="1" x14ac:dyDescent="0.3">
      <c r="A104" s="76"/>
      <c r="B104" s="76"/>
      <c r="C104" s="76"/>
      <c r="D104" s="199"/>
      <c r="E104" s="221"/>
      <c r="F104" s="200"/>
      <c r="G104" s="230"/>
      <c r="H104" s="221"/>
      <c r="I104" s="221"/>
      <c r="J104" s="221"/>
      <c r="K104" s="200"/>
      <c r="L104" s="230"/>
      <c r="M104" s="199"/>
      <c r="N104" s="199"/>
      <c r="O104" s="199"/>
      <c r="P104" s="199"/>
      <c r="Q104" s="200"/>
      <c r="R104" s="230"/>
      <c r="S104" s="199"/>
      <c r="T104" s="199"/>
      <c r="U104" s="199"/>
      <c r="V104" s="199"/>
      <c r="W104" s="200"/>
      <c r="X104" s="230"/>
      <c r="Y104" s="199"/>
      <c r="Z104" s="199"/>
      <c r="AA104" s="199"/>
      <c r="AB104" s="199"/>
      <c r="AC104" s="200"/>
      <c r="AD104" s="230"/>
      <c r="AE104" s="199"/>
      <c r="AF104" s="199"/>
      <c r="AG104" s="199"/>
      <c r="AH104" s="199"/>
      <c r="AI104" s="200"/>
      <c r="AJ104" s="230"/>
      <c r="AK104" s="199"/>
      <c r="AL104" s="199"/>
      <c r="AM104" s="199"/>
      <c r="AN104" s="199"/>
      <c r="AO104" s="200"/>
      <c r="AP104" s="76"/>
      <c r="AQ104" s="76"/>
      <c r="AR104" s="76"/>
      <c r="AS104" s="76"/>
      <c r="AT104" s="76"/>
      <c r="AU104" s="76"/>
      <c r="AV104" s="76"/>
      <c r="AW104" s="76"/>
      <c r="AX104" s="76"/>
      <c r="AY104" s="76"/>
      <c r="AZ104" s="76"/>
      <c r="BA104" s="76"/>
      <c r="BB104" s="76"/>
      <c r="BC104" s="76"/>
      <c r="BD104" s="76"/>
      <c r="BE104" s="76"/>
      <c r="BF104" s="76"/>
    </row>
    <row r="105" spans="1:58" ht="14.25" customHeight="1" x14ac:dyDescent="0.3">
      <c r="A105" s="76"/>
      <c r="B105" s="76"/>
      <c r="C105" s="76"/>
      <c r="D105" s="199"/>
      <c r="E105" s="221"/>
      <c r="F105" s="200"/>
      <c r="G105" s="230"/>
      <c r="H105" s="221"/>
      <c r="I105" s="221"/>
      <c r="J105" s="221"/>
      <c r="K105" s="200"/>
      <c r="L105" s="282"/>
      <c r="M105" s="199"/>
      <c r="N105" s="283"/>
      <c r="O105" s="199"/>
      <c r="P105" s="283"/>
      <c r="Q105" s="200"/>
      <c r="R105" s="282"/>
      <c r="S105" s="199"/>
      <c r="T105" s="283"/>
      <c r="U105" s="199"/>
      <c r="V105" s="283"/>
      <c r="W105" s="200"/>
      <c r="X105" s="274"/>
      <c r="Y105" s="199"/>
      <c r="Z105" s="275"/>
      <c r="AA105" s="199"/>
      <c r="AB105" s="275"/>
      <c r="AC105" s="200"/>
      <c r="AD105" s="288"/>
      <c r="AE105" s="199"/>
      <c r="AF105" s="284"/>
      <c r="AG105" s="199"/>
      <c r="AH105" s="284"/>
      <c r="AI105" s="200"/>
      <c r="AJ105" s="286"/>
      <c r="AK105" s="199"/>
      <c r="AL105" s="276"/>
      <c r="AM105" s="199"/>
      <c r="AN105" s="276"/>
      <c r="AO105" s="200"/>
      <c r="AP105" s="76"/>
      <c r="AQ105" s="76"/>
      <c r="AR105" s="76"/>
      <c r="AS105" s="76"/>
      <c r="AT105" s="76"/>
      <c r="AU105" s="76"/>
      <c r="AV105" s="76"/>
      <c r="AW105" s="76"/>
      <c r="AX105" s="76"/>
      <c r="AY105" s="76"/>
      <c r="AZ105" s="76"/>
      <c r="BA105" s="76"/>
      <c r="BB105" s="76"/>
      <c r="BC105" s="76"/>
      <c r="BD105" s="76"/>
      <c r="BE105" s="76"/>
      <c r="BF105" s="76"/>
    </row>
    <row r="106" spans="1:58" ht="14.25" customHeight="1" x14ac:dyDescent="0.3">
      <c r="A106" s="76"/>
      <c r="B106" s="76"/>
      <c r="C106" s="76"/>
      <c r="D106" s="199"/>
      <c r="E106" s="221"/>
      <c r="F106" s="200"/>
      <c r="G106" s="230"/>
      <c r="H106" s="221"/>
      <c r="I106" s="221"/>
      <c r="J106" s="221"/>
      <c r="K106" s="200"/>
      <c r="L106" s="230"/>
      <c r="M106" s="199"/>
      <c r="N106" s="199"/>
      <c r="O106" s="199"/>
      <c r="P106" s="199"/>
      <c r="Q106" s="200"/>
      <c r="R106" s="230"/>
      <c r="S106" s="199"/>
      <c r="T106" s="199"/>
      <c r="U106" s="199"/>
      <c r="V106" s="199"/>
      <c r="W106" s="200"/>
      <c r="X106" s="230"/>
      <c r="Y106" s="199"/>
      <c r="Z106" s="199"/>
      <c r="AA106" s="199"/>
      <c r="AB106" s="199"/>
      <c r="AC106" s="200"/>
      <c r="AD106" s="230"/>
      <c r="AE106" s="199"/>
      <c r="AF106" s="199"/>
      <c r="AG106" s="199"/>
      <c r="AH106" s="199"/>
      <c r="AI106" s="200"/>
      <c r="AJ106" s="230"/>
      <c r="AK106" s="199"/>
      <c r="AL106" s="199"/>
      <c r="AM106" s="199"/>
      <c r="AN106" s="199"/>
      <c r="AO106" s="200"/>
      <c r="AP106" s="76"/>
      <c r="AQ106" s="76"/>
      <c r="AR106" s="76"/>
      <c r="AS106" s="76"/>
      <c r="AT106" s="76"/>
      <c r="AU106" s="76"/>
      <c r="AV106" s="76"/>
      <c r="AW106" s="76"/>
      <c r="AX106" s="76"/>
      <c r="AY106" s="76"/>
      <c r="AZ106" s="76"/>
      <c r="BA106" s="76"/>
      <c r="BB106" s="76"/>
      <c r="BC106" s="76"/>
      <c r="BD106" s="76"/>
      <c r="BE106" s="76"/>
      <c r="BF106" s="76"/>
    </row>
    <row r="107" spans="1:58" ht="14.25" customHeight="1" x14ac:dyDescent="0.3">
      <c r="A107" s="76"/>
      <c r="B107" s="76"/>
      <c r="C107" s="76"/>
      <c r="D107" s="199"/>
      <c r="E107" s="221"/>
      <c r="F107" s="200"/>
      <c r="G107" s="230"/>
      <c r="H107" s="221"/>
      <c r="I107" s="221"/>
      <c r="J107" s="221"/>
      <c r="K107" s="200"/>
      <c r="L107" s="282"/>
      <c r="M107" s="199"/>
      <c r="N107" s="283"/>
      <c r="O107" s="199"/>
      <c r="P107" s="283"/>
      <c r="Q107" s="200"/>
      <c r="R107" s="282"/>
      <c r="S107" s="199"/>
      <c r="T107" s="283"/>
      <c r="U107" s="199"/>
      <c r="V107" s="283"/>
      <c r="W107" s="200"/>
      <c r="X107" s="274"/>
      <c r="Y107" s="199"/>
      <c r="Z107" s="275"/>
      <c r="AA107" s="199"/>
      <c r="AB107" s="275"/>
      <c r="AC107" s="200"/>
      <c r="AD107" s="288"/>
      <c r="AE107" s="199"/>
      <c r="AF107" s="284"/>
      <c r="AG107" s="199"/>
      <c r="AH107" s="284"/>
      <c r="AI107" s="200"/>
      <c r="AJ107" s="286"/>
      <c r="AK107" s="199"/>
      <c r="AL107" s="276"/>
      <c r="AM107" s="199"/>
      <c r="AN107" s="276"/>
      <c r="AO107" s="200"/>
      <c r="AP107" s="76"/>
      <c r="AQ107" s="76"/>
      <c r="AR107" s="76"/>
      <c r="AS107" s="76"/>
      <c r="AT107" s="76"/>
      <c r="AU107" s="76"/>
      <c r="AV107" s="76"/>
      <c r="AW107" s="76"/>
      <c r="AX107" s="76"/>
      <c r="AY107" s="76"/>
      <c r="AZ107" s="76"/>
      <c r="BA107" s="76"/>
      <c r="BB107" s="76"/>
      <c r="BC107" s="76"/>
      <c r="BD107" s="76"/>
      <c r="BE107" s="76"/>
      <c r="BF107" s="76"/>
    </row>
    <row r="108" spans="1:58" ht="14.25" customHeight="1" x14ac:dyDescent="0.3">
      <c r="A108" s="76"/>
      <c r="B108" s="76"/>
      <c r="C108" s="76"/>
      <c r="D108" s="199"/>
      <c r="E108" s="221"/>
      <c r="F108" s="200"/>
      <c r="G108" s="230"/>
      <c r="H108" s="221"/>
      <c r="I108" s="221"/>
      <c r="J108" s="221"/>
      <c r="K108" s="200"/>
      <c r="L108" s="230"/>
      <c r="M108" s="199"/>
      <c r="N108" s="199"/>
      <c r="O108" s="199"/>
      <c r="P108" s="199"/>
      <c r="Q108" s="200"/>
      <c r="R108" s="230"/>
      <c r="S108" s="199"/>
      <c r="T108" s="199"/>
      <c r="U108" s="199"/>
      <c r="V108" s="199"/>
      <c r="W108" s="200"/>
      <c r="X108" s="230"/>
      <c r="Y108" s="199"/>
      <c r="Z108" s="199"/>
      <c r="AA108" s="199"/>
      <c r="AB108" s="199"/>
      <c r="AC108" s="200"/>
      <c r="AD108" s="230"/>
      <c r="AE108" s="199"/>
      <c r="AF108" s="199"/>
      <c r="AG108" s="199"/>
      <c r="AH108" s="199"/>
      <c r="AI108" s="200"/>
      <c r="AJ108" s="230"/>
      <c r="AK108" s="199"/>
      <c r="AL108" s="199"/>
      <c r="AM108" s="199"/>
      <c r="AN108" s="199"/>
      <c r="AO108" s="200"/>
      <c r="AP108" s="76"/>
      <c r="AQ108" s="76"/>
      <c r="AR108" s="76"/>
      <c r="AS108" s="76"/>
      <c r="AT108" s="76"/>
      <c r="AU108" s="76"/>
      <c r="AV108" s="76"/>
      <c r="AW108" s="76"/>
      <c r="AX108" s="76"/>
      <c r="AY108" s="76"/>
      <c r="AZ108" s="76"/>
      <c r="BA108" s="76"/>
      <c r="BB108" s="76"/>
      <c r="BC108" s="76"/>
      <c r="BD108" s="76"/>
      <c r="BE108" s="76"/>
      <c r="BF108" s="76"/>
    </row>
    <row r="109" spans="1:58" ht="14.25" customHeight="1" x14ac:dyDescent="0.3">
      <c r="A109" s="76"/>
      <c r="B109" s="76"/>
      <c r="C109" s="76"/>
      <c r="D109" s="199"/>
      <c r="E109" s="221"/>
      <c r="F109" s="200"/>
      <c r="G109" s="230"/>
      <c r="H109" s="221"/>
      <c r="I109" s="221"/>
      <c r="J109" s="221"/>
      <c r="K109" s="200"/>
      <c r="L109" s="282"/>
      <c r="M109" s="199"/>
      <c r="N109" s="283"/>
      <c r="O109" s="199"/>
      <c r="P109" s="283"/>
      <c r="Q109" s="200"/>
      <c r="R109" s="282"/>
      <c r="S109" s="199"/>
      <c r="T109" s="283"/>
      <c r="U109" s="199"/>
      <c r="V109" s="283"/>
      <c r="W109" s="200"/>
      <c r="X109" s="274"/>
      <c r="Y109" s="199"/>
      <c r="Z109" s="275"/>
      <c r="AA109" s="199"/>
      <c r="AB109" s="275"/>
      <c r="AC109" s="200"/>
      <c r="AD109" s="288"/>
      <c r="AE109" s="199"/>
      <c r="AF109" s="284"/>
      <c r="AG109" s="199"/>
      <c r="AH109" s="284"/>
      <c r="AI109" s="200"/>
      <c r="AJ109" s="286"/>
      <c r="AK109" s="199"/>
      <c r="AL109" s="276"/>
      <c r="AM109" s="199"/>
      <c r="AN109" s="276"/>
      <c r="AO109" s="200"/>
      <c r="AP109" s="76"/>
      <c r="AQ109" s="76"/>
      <c r="AR109" s="76"/>
      <c r="AS109" s="76"/>
      <c r="AT109" s="76"/>
      <c r="AU109" s="76"/>
      <c r="AV109" s="76"/>
      <c r="AW109" s="76"/>
      <c r="AX109" s="76"/>
      <c r="AY109" s="76"/>
      <c r="AZ109" s="76"/>
      <c r="BA109" s="76"/>
      <c r="BB109" s="76"/>
      <c r="BC109" s="76"/>
      <c r="BD109" s="76"/>
      <c r="BE109" s="76"/>
      <c r="BF109" s="76"/>
    </row>
    <row r="110" spans="1:58" ht="14.25" customHeight="1" thickBot="1" x14ac:dyDescent="0.35">
      <c r="A110" s="76"/>
      <c r="B110" s="76"/>
      <c r="C110" s="76"/>
      <c r="D110" s="199"/>
      <c r="E110" s="199"/>
      <c r="F110" s="200"/>
      <c r="G110" s="234"/>
      <c r="H110" s="235"/>
      <c r="I110" s="235"/>
      <c r="J110" s="235"/>
      <c r="K110" s="236"/>
      <c r="L110" s="234"/>
      <c r="M110" s="235"/>
      <c r="N110" s="235"/>
      <c r="O110" s="235"/>
      <c r="P110" s="235"/>
      <c r="Q110" s="236"/>
      <c r="R110" s="234"/>
      <c r="S110" s="235"/>
      <c r="T110" s="235"/>
      <c r="U110" s="235"/>
      <c r="V110" s="235"/>
      <c r="W110" s="236"/>
      <c r="X110" s="234"/>
      <c r="Y110" s="235"/>
      <c r="Z110" s="235"/>
      <c r="AA110" s="235"/>
      <c r="AB110" s="235"/>
      <c r="AC110" s="236"/>
      <c r="AD110" s="234"/>
      <c r="AE110" s="235"/>
      <c r="AF110" s="235"/>
      <c r="AG110" s="235"/>
      <c r="AH110" s="235"/>
      <c r="AI110" s="236"/>
      <c r="AJ110" s="234"/>
      <c r="AK110" s="235"/>
      <c r="AL110" s="235"/>
      <c r="AM110" s="235"/>
      <c r="AN110" s="235"/>
      <c r="AO110" s="236"/>
      <c r="AP110" s="76"/>
      <c r="AQ110" s="76"/>
      <c r="AR110" s="76"/>
      <c r="AS110" s="76"/>
      <c r="AT110" s="76"/>
      <c r="AU110" s="76"/>
      <c r="AV110" s="76"/>
      <c r="AW110" s="76"/>
      <c r="AX110" s="76"/>
      <c r="AY110" s="76"/>
      <c r="AZ110" s="76"/>
      <c r="BA110" s="76"/>
      <c r="BB110" s="76"/>
      <c r="BC110" s="76"/>
      <c r="BD110" s="76"/>
      <c r="BE110" s="76"/>
      <c r="BF110" s="76"/>
    </row>
    <row r="111" spans="1:58" ht="14.25" customHeight="1" x14ac:dyDescent="0.3">
      <c r="A111" s="76"/>
      <c r="B111" s="76"/>
      <c r="C111" s="76"/>
      <c r="D111" s="76"/>
      <c r="E111" s="76"/>
      <c r="F111" s="76"/>
      <c r="G111" s="76"/>
      <c r="H111" s="76"/>
      <c r="I111" s="76"/>
      <c r="J111" s="76"/>
      <c r="K111" s="76"/>
      <c r="L111" s="273" t="s">
        <v>462</v>
      </c>
      <c r="M111" s="232"/>
      <c r="N111" s="232"/>
      <c r="O111" s="232"/>
      <c r="P111" s="232"/>
      <c r="Q111" s="233"/>
      <c r="R111" s="273" t="s">
        <v>463</v>
      </c>
      <c r="S111" s="232"/>
      <c r="T111" s="232"/>
      <c r="U111" s="232"/>
      <c r="V111" s="232"/>
      <c r="W111" s="233"/>
      <c r="X111" s="273" t="s">
        <v>464</v>
      </c>
      <c r="Y111" s="232"/>
      <c r="Z111" s="232"/>
      <c r="AA111" s="232"/>
      <c r="AB111" s="232"/>
      <c r="AC111" s="233"/>
      <c r="AD111" s="273" t="s">
        <v>465</v>
      </c>
      <c r="AE111" s="232"/>
      <c r="AF111" s="232"/>
      <c r="AG111" s="232"/>
      <c r="AH111" s="232"/>
      <c r="AI111" s="233"/>
      <c r="AJ111" s="273" t="s">
        <v>466</v>
      </c>
      <c r="AK111" s="232"/>
      <c r="AL111" s="232"/>
      <c r="AM111" s="232"/>
      <c r="AN111" s="232"/>
      <c r="AO111" s="233"/>
      <c r="AP111" s="76"/>
      <c r="AQ111" s="76"/>
      <c r="AR111" s="76"/>
      <c r="AS111" s="76"/>
      <c r="AT111" s="76"/>
      <c r="AU111" s="76"/>
      <c r="AV111" s="76"/>
      <c r="AW111" s="76"/>
      <c r="AX111" s="76"/>
      <c r="AY111" s="76"/>
      <c r="AZ111" s="76"/>
      <c r="BA111" s="76"/>
      <c r="BB111" s="76"/>
      <c r="BC111" s="76"/>
      <c r="BD111" s="76"/>
      <c r="BE111" s="76"/>
      <c r="BF111" s="76"/>
    </row>
    <row r="112" spans="1:58" ht="14.25" customHeight="1" x14ac:dyDescent="0.3">
      <c r="A112" s="76"/>
      <c r="B112" s="76"/>
      <c r="C112" s="76"/>
      <c r="D112" s="76"/>
      <c r="E112" s="76"/>
      <c r="F112" s="76"/>
      <c r="G112" s="76"/>
      <c r="H112" s="76"/>
      <c r="I112" s="76"/>
      <c r="J112" s="76"/>
      <c r="K112" s="76"/>
      <c r="L112" s="230"/>
      <c r="M112" s="221"/>
      <c r="N112" s="221"/>
      <c r="O112" s="221"/>
      <c r="P112" s="221"/>
      <c r="Q112" s="200"/>
      <c r="R112" s="230"/>
      <c r="S112" s="221"/>
      <c r="T112" s="221"/>
      <c r="U112" s="221"/>
      <c r="V112" s="221"/>
      <c r="W112" s="200"/>
      <c r="X112" s="230"/>
      <c r="Y112" s="221"/>
      <c r="Z112" s="221"/>
      <c r="AA112" s="221"/>
      <c r="AB112" s="221"/>
      <c r="AC112" s="200"/>
      <c r="AD112" s="230"/>
      <c r="AE112" s="221"/>
      <c r="AF112" s="221"/>
      <c r="AG112" s="221"/>
      <c r="AH112" s="221"/>
      <c r="AI112" s="200"/>
      <c r="AJ112" s="230"/>
      <c r="AK112" s="221"/>
      <c r="AL112" s="221"/>
      <c r="AM112" s="221"/>
      <c r="AN112" s="221"/>
      <c r="AO112" s="200"/>
      <c r="AP112" s="76"/>
      <c r="AQ112" s="76"/>
      <c r="AR112" s="76"/>
      <c r="AS112" s="76"/>
      <c r="AT112" s="76"/>
      <c r="AU112" s="76"/>
      <c r="AV112" s="76"/>
      <c r="AW112" s="76"/>
      <c r="AX112" s="76"/>
      <c r="AY112" s="76"/>
      <c r="AZ112" s="76"/>
      <c r="BA112" s="76"/>
      <c r="BB112" s="76"/>
      <c r="BC112" s="76"/>
      <c r="BD112" s="76"/>
      <c r="BE112" s="76"/>
      <c r="BF112" s="76"/>
    </row>
    <row r="113" spans="1:58" ht="14.25" customHeight="1" x14ac:dyDescent="0.3">
      <c r="A113" s="76"/>
      <c r="B113" s="76"/>
      <c r="C113" s="76"/>
      <c r="D113" s="76"/>
      <c r="E113" s="76"/>
      <c r="F113" s="76"/>
      <c r="G113" s="76"/>
      <c r="H113" s="76"/>
      <c r="I113" s="76"/>
      <c r="J113" s="76"/>
      <c r="K113" s="76"/>
      <c r="L113" s="230"/>
      <c r="M113" s="221"/>
      <c r="N113" s="221"/>
      <c r="O113" s="221"/>
      <c r="P113" s="221"/>
      <c r="Q113" s="200"/>
      <c r="R113" s="230"/>
      <c r="S113" s="221"/>
      <c r="T113" s="221"/>
      <c r="U113" s="221"/>
      <c r="V113" s="221"/>
      <c r="W113" s="200"/>
      <c r="X113" s="230"/>
      <c r="Y113" s="221"/>
      <c r="Z113" s="221"/>
      <c r="AA113" s="221"/>
      <c r="AB113" s="221"/>
      <c r="AC113" s="200"/>
      <c r="AD113" s="230"/>
      <c r="AE113" s="221"/>
      <c r="AF113" s="221"/>
      <c r="AG113" s="221"/>
      <c r="AH113" s="221"/>
      <c r="AI113" s="200"/>
      <c r="AJ113" s="230"/>
      <c r="AK113" s="221"/>
      <c r="AL113" s="221"/>
      <c r="AM113" s="221"/>
      <c r="AN113" s="221"/>
      <c r="AO113" s="200"/>
      <c r="AP113" s="76"/>
      <c r="AQ113" s="76"/>
      <c r="AR113" s="76"/>
      <c r="AS113" s="76"/>
      <c r="AT113" s="76"/>
      <c r="AU113" s="76"/>
      <c r="AV113" s="76"/>
      <c r="AW113" s="76"/>
      <c r="AX113" s="76"/>
      <c r="AY113" s="76"/>
      <c r="AZ113" s="76"/>
      <c r="BA113" s="76"/>
      <c r="BB113" s="76"/>
      <c r="BC113" s="76"/>
      <c r="BD113" s="76"/>
      <c r="BE113" s="76"/>
      <c r="BF113" s="76"/>
    </row>
    <row r="114" spans="1:58" ht="14.25" customHeight="1" x14ac:dyDescent="0.3">
      <c r="A114" s="76"/>
      <c r="B114" s="76"/>
      <c r="C114" s="76"/>
      <c r="D114" s="76"/>
      <c r="E114" s="76"/>
      <c r="F114" s="76"/>
      <c r="G114" s="76"/>
      <c r="H114" s="76"/>
      <c r="I114" s="76"/>
      <c r="J114" s="76"/>
      <c r="K114" s="76"/>
      <c r="L114" s="230"/>
      <c r="M114" s="221"/>
      <c r="N114" s="221"/>
      <c r="O114" s="221"/>
      <c r="P114" s="221"/>
      <c r="Q114" s="200"/>
      <c r="R114" s="230"/>
      <c r="S114" s="221"/>
      <c r="T114" s="221"/>
      <c r="U114" s="221"/>
      <c r="V114" s="221"/>
      <c r="W114" s="200"/>
      <c r="X114" s="230"/>
      <c r="Y114" s="221"/>
      <c r="Z114" s="221"/>
      <c r="AA114" s="221"/>
      <c r="AB114" s="221"/>
      <c r="AC114" s="200"/>
      <c r="AD114" s="230"/>
      <c r="AE114" s="221"/>
      <c r="AF114" s="221"/>
      <c r="AG114" s="221"/>
      <c r="AH114" s="221"/>
      <c r="AI114" s="200"/>
      <c r="AJ114" s="230"/>
      <c r="AK114" s="221"/>
      <c r="AL114" s="221"/>
      <c r="AM114" s="221"/>
      <c r="AN114" s="221"/>
      <c r="AO114" s="200"/>
      <c r="AP114" s="76"/>
      <c r="AQ114" s="76"/>
      <c r="AR114" s="76"/>
      <c r="AS114" s="76"/>
      <c r="AT114" s="76"/>
      <c r="AU114" s="76"/>
      <c r="AV114" s="76"/>
      <c r="AW114" s="76"/>
      <c r="AX114" s="76"/>
      <c r="AY114" s="76"/>
      <c r="AZ114" s="76"/>
      <c r="BA114" s="76"/>
      <c r="BB114" s="76"/>
      <c r="BC114" s="76"/>
      <c r="BD114" s="76"/>
      <c r="BE114" s="76"/>
      <c r="BF114" s="76"/>
    </row>
    <row r="115" spans="1:58" ht="14.25" customHeight="1" x14ac:dyDescent="0.3">
      <c r="A115" s="76"/>
      <c r="B115" s="76"/>
      <c r="C115" s="76"/>
      <c r="D115" s="76"/>
      <c r="E115" s="76"/>
      <c r="F115" s="76"/>
      <c r="G115" s="76"/>
      <c r="H115" s="76"/>
      <c r="I115" s="76"/>
      <c r="J115" s="76"/>
      <c r="K115" s="76"/>
      <c r="L115" s="230"/>
      <c r="M115" s="221"/>
      <c r="N115" s="221"/>
      <c r="O115" s="221"/>
      <c r="P115" s="221"/>
      <c r="Q115" s="200"/>
      <c r="R115" s="230"/>
      <c r="S115" s="221"/>
      <c r="T115" s="221"/>
      <c r="U115" s="221"/>
      <c r="V115" s="221"/>
      <c r="W115" s="200"/>
      <c r="X115" s="230"/>
      <c r="Y115" s="221"/>
      <c r="Z115" s="221"/>
      <c r="AA115" s="221"/>
      <c r="AB115" s="221"/>
      <c r="AC115" s="200"/>
      <c r="AD115" s="230"/>
      <c r="AE115" s="221"/>
      <c r="AF115" s="221"/>
      <c r="AG115" s="221"/>
      <c r="AH115" s="221"/>
      <c r="AI115" s="200"/>
      <c r="AJ115" s="230"/>
      <c r="AK115" s="221"/>
      <c r="AL115" s="221"/>
      <c r="AM115" s="221"/>
      <c r="AN115" s="221"/>
      <c r="AO115" s="200"/>
      <c r="AP115" s="76"/>
      <c r="AQ115" s="76"/>
      <c r="AR115" s="76"/>
      <c r="AS115" s="76"/>
      <c r="AT115" s="76"/>
      <c r="AU115" s="76"/>
      <c r="AV115" s="76"/>
      <c r="AW115" s="76"/>
      <c r="AX115" s="76"/>
      <c r="AY115" s="76"/>
      <c r="AZ115" s="76"/>
      <c r="BA115" s="76"/>
      <c r="BB115" s="76"/>
      <c r="BC115" s="76"/>
      <c r="BD115" s="76"/>
      <c r="BE115" s="76"/>
      <c r="BF115" s="76"/>
    </row>
    <row r="116" spans="1:58" ht="14.25" customHeight="1" thickBot="1" x14ac:dyDescent="0.35">
      <c r="A116" s="76"/>
      <c r="B116" s="76"/>
      <c r="C116" s="76"/>
      <c r="D116" s="76"/>
      <c r="E116" s="76"/>
      <c r="F116" s="76"/>
      <c r="G116" s="76"/>
      <c r="H116" s="76"/>
      <c r="I116" s="76"/>
      <c r="J116" s="76"/>
      <c r="K116" s="76"/>
      <c r="L116" s="234"/>
      <c r="M116" s="235"/>
      <c r="N116" s="235"/>
      <c r="O116" s="235"/>
      <c r="P116" s="235"/>
      <c r="Q116" s="236"/>
      <c r="R116" s="234"/>
      <c r="S116" s="235"/>
      <c r="T116" s="235"/>
      <c r="U116" s="235"/>
      <c r="V116" s="235"/>
      <c r="W116" s="236"/>
      <c r="X116" s="234"/>
      <c r="Y116" s="235"/>
      <c r="Z116" s="235"/>
      <c r="AA116" s="235"/>
      <c r="AB116" s="235"/>
      <c r="AC116" s="236"/>
      <c r="AD116" s="234"/>
      <c r="AE116" s="235"/>
      <c r="AF116" s="235"/>
      <c r="AG116" s="235"/>
      <c r="AH116" s="235"/>
      <c r="AI116" s="236"/>
      <c r="AJ116" s="234"/>
      <c r="AK116" s="235"/>
      <c r="AL116" s="235"/>
      <c r="AM116" s="235"/>
      <c r="AN116" s="235"/>
      <c r="AO116" s="236"/>
      <c r="AP116" s="76"/>
      <c r="AQ116" s="76"/>
      <c r="AR116" s="76"/>
      <c r="AS116" s="76"/>
      <c r="AT116" s="76"/>
      <c r="AU116" s="76"/>
      <c r="AV116" s="76"/>
      <c r="AW116" s="76"/>
      <c r="AX116" s="76"/>
      <c r="AY116" s="76"/>
      <c r="AZ116" s="76"/>
      <c r="BA116" s="76"/>
      <c r="BB116" s="76"/>
      <c r="BC116" s="76"/>
      <c r="BD116" s="76"/>
      <c r="BE116" s="76"/>
      <c r="BF116" s="76"/>
    </row>
    <row r="117" spans="1:58" ht="14.25" customHeight="1" x14ac:dyDescent="0.3">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6"/>
      <c r="AV117" s="76"/>
      <c r="AW117" s="76"/>
      <c r="AX117" s="76"/>
      <c r="AY117" s="76"/>
      <c r="AZ117" s="76"/>
      <c r="BA117" s="76"/>
      <c r="BB117" s="76"/>
      <c r="BC117" s="76"/>
      <c r="BD117" s="76"/>
      <c r="BE117" s="76"/>
      <c r="BF117" s="76"/>
    </row>
    <row r="118" spans="1:58" ht="14.25" customHeight="1" x14ac:dyDescent="0.3">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6"/>
      <c r="AM118" s="76"/>
      <c r="AN118" s="76"/>
      <c r="AO118" s="76"/>
      <c r="AP118" s="76"/>
      <c r="AQ118" s="76"/>
      <c r="AR118" s="76"/>
      <c r="AS118" s="76"/>
      <c r="AT118" s="76"/>
      <c r="AU118" s="76"/>
      <c r="AV118" s="76"/>
      <c r="AW118" s="76"/>
      <c r="AX118" s="76"/>
      <c r="AY118" s="76"/>
      <c r="AZ118" s="76"/>
      <c r="BA118" s="76"/>
      <c r="BB118" s="76"/>
      <c r="BC118" s="76"/>
      <c r="BD118" s="76"/>
      <c r="BE118" s="76"/>
      <c r="BF118" s="76"/>
    </row>
    <row r="119" spans="1:58" ht="14.25" customHeight="1" x14ac:dyDescent="0.3">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c r="AX119" s="76"/>
      <c r="AY119" s="76"/>
      <c r="AZ119" s="76"/>
      <c r="BA119" s="76"/>
      <c r="BB119" s="76"/>
      <c r="BC119" s="76"/>
      <c r="BD119" s="76"/>
      <c r="BE119" s="76"/>
      <c r="BF119" s="76"/>
    </row>
    <row r="120" spans="1:58" ht="14.25" customHeight="1" x14ac:dyDescent="0.3">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row>
    <row r="121" spans="1:58" ht="14.25" customHeight="1" x14ac:dyDescent="0.3">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6"/>
      <c r="AM121" s="76"/>
      <c r="AN121" s="76"/>
      <c r="AO121" s="76"/>
      <c r="AP121" s="76"/>
      <c r="AQ121" s="76"/>
      <c r="AR121" s="76"/>
      <c r="AS121" s="76"/>
      <c r="AT121" s="76"/>
      <c r="AU121" s="76"/>
      <c r="AV121" s="76"/>
      <c r="AW121" s="76"/>
      <c r="AX121" s="76"/>
      <c r="AY121" s="76"/>
      <c r="AZ121" s="76"/>
      <c r="BA121" s="76"/>
      <c r="BB121" s="76"/>
      <c r="BC121" s="76"/>
      <c r="BD121" s="76"/>
      <c r="BE121" s="76"/>
      <c r="BF121" s="76"/>
    </row>
    <row r="122" spans="1:58" ht="14.25" customHeight="1" x14ac:dyDescent="0.3">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c r="AG122" s="76"/>
      <c r="AH122" s="76"/>
      <c r="AI122" s="76"/>
      <c r="AJ122" s="76"/>
      <c r="AK122" s="76"/>
      <c r="AL122" s="76"/>
      <c r="AM122" s="76"/>
      <c r="AN122" s="76"/>
      <c r="AO122" s="76"/>
      <c r="AP122" s="76"/>
      <c r="AQ122" s="76"/>
      <c r="AR122" s="76"/>
      <c r="AS122" s="76"/>
      <c r="AT122" s="76"/>
      <c r="AU122" s="76"/>
      <c r="AV122" s="76"/>
      <c r="AW122" s="76"/>
      <c r="AX122" s="76"/>
      <c r="AY122" s="76"/>
      <c r="AZ122" s="76"/>
      <c r="BA122" s="76"/>
      <c r="BB122" s="76"/>
      <c r="BC122" s="76"/>
      <c r="BD122" s="76"/>
      <c r="BE122" s="76"/>
      <c r="BF122" s="76"/>
    </row>
    <row r="123" spans="1:58" ht="14.25" customHeight="1" x14ac:dyDescent="0.3">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c r="AB123" s="76"/>
      <c r="AC123" s="76"/>
      <c r="AD123" s="76"/>
      <c r="AE123" s="76"/>
      <c r="AF123" s="76"/>
      <c r="AG123" s="76"/>
      <c r="AH123" s="76"/>
      <c r="AI123" s="76"/>
      <c r="AJ123" s="76"/>
      <c r="AK123" s="76"/>
      <c r="AL123" s="76"/>
      <c r="AM123" s="76"/>
      <c r="AN123" s="76"/>
      <c r="AO123" s="76"/>
      <c r="AP123" s="76"/>
      <c r="AQ123" s="76"/>
      <c r="AR123" s="76"/>
      <c r="AS123" s="76"/>
      <c r="AT123" s="76"/>
      <c r="AU123" s="76"/>
      <c r="AV123" s="76"/>
      <c r="AW123" s="76"/>
      <c r="AX123" s="76"/>
      <c r="AY123" s="76"/>
      <c r="AZ123" s="76"/>
      <c r="BA123" s="76"/>
      <c r="BB123" s="76"/>
      <c r="BC123" s="76"/>
      <c r="BD123" s="76"/>
      <c r="BE123" s="76"/>
      <c r="BF123" s="76"/>
    </row>
    <row r="124" spans="1:58" ht="14.25" customHeight="1" x14ac:dyDescent="0.3">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76"/>
      <c r="AJ124" s="76"/>
      <c r="AK124" s="76"/>
      <c r="AL124" s="76"/>
      <c r="AM124" s="76"/>
      <c r="AN124" s="76"/>
      <c r="AO124" s="76"/>
      <c r="AP124" s="76"/>
      <c r="AQ124" s="76"/>
      <c r="AR124" s="76"/>
      <c r="AS124" s="76"/>
      <c r="AT124" s="76"/>
      <c r="AU124" s="76"/>
      <c r="AV124" s="76"/>
      <c r="AW124" s="76"/>
      <c r="AX124" s="76"/>
      <c r="AY124" s="76"/>
      <c r="AZ124" s="76"/>
      <c r="BA124" s="76"/>
      <c r="BB124" s="76"/>
      <c r="BC124" s="76"/>
      <c r="BD124" s="76"/>
      <c r="BE124" s="76"/>
      <c r="BF124" s="76"/>
    </row>
    <row r="125" spans="1:58" ht="14.25" customHeight="1" x14ac:dyDescent="0.3">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76"/>
      <c r="AJ125" s="76"/>
      <c r="AK125" s="76"/>
      <c r="AL125" s="76"/>
      <c r="AM125" s="76"/>
      <c r="AN125" s="76"/>
      <c r="AO125" s="76"/>
      <c r="AP125" s="76"/>
      <c r="AQ125" s="76"/>
      <c r="AR125" s="76"/>
      <c r="AS125" s="76"/>
      <c r="AT125" s="76"/>
      <c r="AU125" s="76"/>
      <c r="AV125" s="76"/>
      <c r="AW125" s="76"/>
      <c r="AX125" s="76"/>
      <c r="AY125" s="76"/>
      <c r="AZ125" s="76"/>
      <c r="BA125" s="76"/>
      <c r="BB125" s="76"/>
      <c r="BC125" s="76"/>
      <c r="BD125" s="76"/>
      <c r="BE125" s="76"/>
      <c r="BF125" s="76"/>
    </row>
    <row r="126" spans="1:58" ht="14.25" customHeight="1" x14ac:dyDescent="0.3">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c r="AC126" s="76"/>
      <c r="AD126" s="76"/>
      <c r="AE126" s="76"/>
      <c r="AF126" s="76"/>
      <c r="AG126" s="76"/>
      <c r="AH126" s="76"/>
      <c r="AI126" s="76"/>
      <c r="AJ126" s="76"/>
      <c r="AK126" s="76"/>
      <c r="AL126" s="76"/>
      <c r="AM126" s="76"/>
      <c r="AN126" s="76"/>
      <c r="AO126" s="76"/>
      <c r="AP126" s="76"/>
      <c r="AQ126" s="76"/>
      <c r="AR126" s="76"/>
      <c r="AS126" s="76"/>
      <c r="AT126" s="76"/>
      <c r="AU126" s="76"/>
      <c r="AV126" s="76"/>
      <c r="AW126" s="76"/>
      <c r="AX126" s="76"/>
      <c r="AY126" s="76"/>
      <c r="AZ126" s="76"/>
      <c r="BA126" s="76"/>
      <c r="BB126" s="76"/>
      <c r="BC126" s="76"/>
      <c r="BD126" s="76"/>
      <c r="BE126" s="76"/>
      <c r="BF126" s="76"/>
    </row>
    <row r="127" spans="1:58" ht="14.25" customHeight="1" x14ac:dyDescent="0.3">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6"/>
      <c r="AM127" s="76"/>
      <c r="AN127" s="76"/>
      <c r="AO127" s="76"/>
      <c r="AP127" s="76"/>
      <c r="AQ127" s="76"/>
      <c r="AR127" s="76"/>
      <c r="AS127" s="76"/>
      <c r="AT127" s="76"/>
      <c r="AU127" s="76"/>
      <c r="AV127" s="76"/>
      <c r="AW127" s="76"/>
      <c r="AX127" s="76"/>
      <c r="AY127" s="76"/>
      <c r="AZ127" s="76"/>
      <c r="BA127" s="76"/>
      <c r="BB127" s="76"/>
      <c r="BC127" s="76"/>
      <c r="BD127" s="76"/>
      <c r="BE127" s="76"/>
      <c r="BF127" s="76"/>
    </row>
    <row r="128" spans="1:58" ht="14.25" customHeight="1" x14ac:dyDescent="0.3">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76"/>
      <c r="AJ128" s="76"/>
      <c r="AK128" s="76"/>
      <c r="AL128" s="76"/>
      <c r="AM128" s="76"/>
      <c r="AN128" s="76"/>
      <c r="AO128" s="76"/>
      <c r="AP128" s="76"/>
      <c r="AQ128" s="76"/>
      <c r="AR128" s="76"/>
      <c r="AS128" s="76"/>
      <c r="AT128" s="76"/>
      <c r="AU128" s="76"/>
      <c r="AV128" s="76"/>
      <c r="AW128" s="76"/>
      <c r="AX128" s="76"/>
      <c r="AY128" s="76"/>
      <c r="AZ128" s="76"/>
      <c r="BA128" s="76"/>
      <c r="BB128" s="76"/>
      <c r="BC128" s="76"/>
      <c r="BD128" s="76"/>
      <c r="BE128" s="76"/>
      <c r="BF128" s="76"/>
    </row>
    <row r="129" spans="1:58" ht="14.25" customHeight="1" x14ac:dyDescent="0.3">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c r="AL129" s="76"/>
      <c r="AM129" s="76"/>
      <c r="AN129" s="76"/>
      <c r="AO129" s="76"/>
      <c r="AP129" s="76"/>
      <c r="AQ129" s="76"/>
      <c r="AR129" s="76"/>
      <c r="AS129" s="76"/>
      <c r="AT129" s="76"/>
      <c r="AU129" s="76"/>
      <c r="AV129" s="76"/>
      <c r="AW129" s="76"/>
      <c r="AX129" s="76"/>
      <c r="AY129" s="76"/>
      <c r="AZ129" s="76"/>
      <c r="BA129" s="76"/>
      <c r="BB129" s="76"/>
      <c r="BC129" s="76"/>
      <c r="BD129" s="76"/>
      <c r="BE129" s="76"/>
      <c r="BF129" s="76"/>
    </row>
    <row r="130" spans="1:58" ht="14.25" customHeight="1" x14ac:dyDescent="0.3">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c r="AX130" s="76"/>
      <c r="AY130" s="76"/>
      <c r="AZ130" s="76"/>
      <c r="BA130" s="76"/>
      <c r="BB130" s="76"/>
      <c r="BC130" s="76"/>
      <c r="BD130" s="76"/>
      <c r="BE130" s="76"/>
      <c r="BF130" s="76"/>
    </row>
    <row r="131" spans="1:58" ht="14.25" customHeight="1" x14ac:dyDescent="0.3">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c r="AX131" s="76"/>
      <c r="AY131" s="76"/>
      <c r="AZ131" s="76"/>
      <c r="BA131" s="76"/>
      <c r="BB131" s="76"/>
      <c r="BC131" s="76"/>
      <c r="BD131" s="76"/>
      <c r="BE131" s="76"/>
      <c r="BF131" s="76"/>
    </row>
    <row r="132" spans="1:58" ht="14.25" customHeight="1" x14ac:dyDescent="0.3">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c r="AC132" s="76"/>
      <c r="AD132" s="76"/>
      <c r="AE132" s="76"/>
      <c r="AF132" s="76"/>
      <c r="AG132" s="76"/>
      <c r="AH132" s="76"/>
      <c r="AI132" s="76"/>
      <c r="AJ132" s="76"/>
      <c r="AK132" s="76"/>
      <c r="AL132" s="76"/>
      <c r="AM132" s="76"/>
      <c r="AN132" s="76"/>
      <c r="AO132" s="76"/>
      <c r="AP132" s="76"/>
      <c r="AQ132" s="76"/>
      <c r="AR132" s="76"/>
      <c r="AS132" s="76"/>
      <c r="AT132" s="76"/>
      <c r="AU132" s="76"/>
      <c r="AV132" s="76"/>
      <c r="AW132" s="76"/>
      <c r="AX132" s="76"/>
      <c r="AY132" s="76"/>
      <c r="AZ132" s="76"/>
      <c r="BA132" s="76"/>
      <c r="BB132" s="76"/>
      <c r="BC132" s="76"/>
      <c r="BD132" s="76"/>
      <c r="BE132" s="76"/>
      <c r="BF132" s="76"/>
    </row>
    <row r="133" spans="1:58" ht="14.25" customHeight="1" x14ac:dyDescent="0.3">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76"/>
      <c r="AJ133" s="76"/>
      <c r="AK133" s="76"/>
      <c r="AL133" s="76"/>
      <c r="AM133" s="76"/>
      <c r="AN133" s="76"/>
      <c r="AO133" s="76"/>
      <c r="AP133" s="76"/>
      <c r="AQ133" s="76"/>
      <c r="AR133" s="76"/>
      <c r="AS133" s="76"/>
      <c r="AT133" s="76"/>
      <c r="AU133" s="76"/>
      <c r="AV133" s="76"/>
      <c r="AW133" s="76"/>
      <c r="AX133" s="76"/>
      <c r="AY133" s="76"/>
      <c r="AZ133" s="76"/>
      <c r="BA133" s="76"/>
      <c r="BB133" s="76"/>
      <c r="BC133" s="76"/>
      <c r="BD133" s="76"/>
      <c r="BE133" s="76"/>
      <c r="BF133" s="76"/>
    </row>
    <row r="134" spans="1:58" ht="14.25" customHeight="1" x14ac:dyDescent="0.3">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76"/>
      <c r="AJ134" s="76"/>
      <c r="AK134" s="76"/>
      <c r="AL134" s="76"/>
      <c r="AM134" s="76"/>
      <c r="AN134" s="76"/>
      <c r="AO134" s="76"/>
      <c r="AP134" s="76"/>
      <c r="AQ134" s="76"/>
      <c r="AR134" s="76"/>
      <c r="AS134" s="76"/>
      <c r="AT134" s="76"/>
      <c r="AU134" s="76"/>
      <c r="AV134" s="76"/>
      <c r="AW134" s="76"/>
      <c r="AX134" s="76"/>
      <c r="AY134" s="76"/>
      <c r="AZ134" s="76"/>
      <c r="BA134" s="76"/>
      <c r="BB134" s="76"/>
      <c r="BC134" s="76"/>
      <c r="BD134" s="76"/>
      <c r="BE134" s="76"/>
      <c r="BF134" s="76"/>
    </row>
    <row r="135" spans="1:58" ht="14.25" customHeight="1" x14ac:dyDescent="0.3">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76"/>
      <c r="AM135" s="76"/>
      <c r="AN135" s="76"/>
      <c r="AO135" s="76"/>
      <c r="AP135" s="76"/>
      <c r="AQ135" s="76"/>
      <c r="AR135" s="76"/>
      <c r="AS135" s="76"/>
      <c r="AT135" s="76"/>
      <c r="AU135" s="76"/>
      <c r="AV135" s="76"/>
      <c r="AW135" s="76"/>
      <c r="AX135" s="76"/>
      <c r="AY135" s="76"/>
      <c r="AZ135" s="76"/>
      <c r="BA135" s="76"/>
      <c r="BB135" s="76"/>
      <c r="BC135" s="76"/>
      <c r="BD135" s="76"/>
      <c r="BE135" s="76"/>
      <c r="BF135" s="76"/>
    </row>
    <row r="136" spans="1:58" ht="14.25" customHeight="1" x14ac:dyDescent="0.3">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c r="AH136" s="76"/>
      <c r="AI136" s="76"/>
      <c r="AJ136" s="76"/>
      <c r="AK136" s="76"/>
      <c r="AL136" s="76"/>
      <c r="AM136" s="76"/>
      <c r="AN136" s="76"/>
      <c r="AO136" s="76"/>
      <c r="AP136" s="76"/>
      <c r="AQ136" s="76"/>
      <c r="AR136" s="76"/>
      <c r="AS136" s="76"/>
      <c r="AT136" s="76"/>
      <c r="AU136" s="76"/>
      <c r="AV136" s="76"/>
      <c r="AW136" s="76"/>
      <c r="AX136" s="76"/>
      <c r="AY136" s="76"/>
      <c r="AZ136" s="76"/>
      <c r="BA136" s="76"/>
      <c r="BB136" s="76"/>
      <c r="BC136" s="76"/>
      <c r="BD136" s="76"/>
      <c r="BE136" s="76"/>
      <c r="BF136" s="76"/>
    </row>
    <row r="137" spans="1:58" ht="14.25" customHeight="1" x14ac:dyDescent="0.3">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6"/>
      <c r="AM137" s="76"/>
      <c r="AN137" s="76"/>
      <c r="AO137" s="76"/>
      <c r="AP137" s="76"/>
      <c r="AQ137" s="76"/>
      <c r="AR137" s="76"/>
      <c r="AS137" s="76"/>
      <c r="AT137" s="76"/>
      <c r="AU137" s="76"/>
      <c r="AV137" s="76"/>
      <c r="AW137" s="76"/>
      <c r="AX137" s="76"/>
      <c r="AY137" s="76"/>
      <c r="AZ137" s="76"/>
      <c r="BA137" s="76"/>
      <c r="BB137" s="76"/>
      <c r="BC137" s="76"/>
      <c r="BD137" s="76"/>
      <c r="BE137" s="76"/>
      <c r="BF137" s="76"/>
    </row>
    <row r="138" spans="1:58" ht="14.25" customHeight="1" x14ac:dyDescent="0.3">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c r="AB138" s="76"/>
      <c r="AC138" s="76"/>
      <c r="AD138" s="76"/>
      <c r="AE138" s="76"/>
      <c r="AF138" s="76"/>
      <c r="AG138" s="76"/>
      <c r="AH138" s="76"/>
      <c r="AI138" s="76"/>
      <c r="AJ138" s="76"/>
      <c r="AK138" s="76"/>
      <c r="AL138" s="76"/>
      <c r="AM138" s="76"/>
      <c r="AN138" s="76"/>
      <c r="AO138" s="76"/>
      <c r="AP138" s="76"/>
      <c r="AQ138" s="76"/>
      <c r="AR138" s="76"/>
      <c r="AS138" s="76"/>
      <c r="AT138" s="76"/>
      <c r="AU138" s="76"/>
      <c r="AV138" s="76"/>
      <c r="AW138" s="76"/>
      <c r="AX138" s="76"/>
      <c r="AY138" s="76"/>
      <c r="AZ138" s="76"/>
      <c r="BA138" s="76"/>
      <c r="BB138" s="76"/>
      <c r="BC138" s="76"/>
      <c r="BD138" s="76"/>
      <c r="BE138" s="76"/>
      <c r="BF138" s="76"/>
    </row>
    <row r="139" spans="1:58" ht="14.25" customHeight="1" x14ac:dyDescent="0.3">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c r="AB139" s="76"/>
      <c r="AC139" s="76"/>
      <c r="AD139" s="76"/>
      <c r="AE139" s="76"/>
      <c r="AF139" s="76"/>
      <c r="AG139" s="76"/>
      <c r="AH139" s="76"/>
      <c r="AI139" s="76"/>
      <c r="AJ139" s="76"/>
      <c r="AK139" s="76"/>
      <c r="AL139" s="76"/>
      <c r="AM139" s="76"/>
      <c r="AN139" s="76"/>
      <c r="AO139" s="76"/>
      <c r="AP139" s="76"/>
      <c r="AQ139" s="76"/>
      <c r="AR139" s="76"/>
      <c r="AS139" s="76"/>
      <c r="AT139" s="76"/>
      <c r="AU139" s="76"/>
      <c r="AV139" s="76"/>
      <c r="AW139" s="76"/>
      <c r="AX139" s="76"/>
      <c r="AY139" s="76"/>
      <c r="AZ139" s="76"/>
      <c r="BA139" s="76"/>
      <c r="BB139" s="76"/>
      <c r="BC139" s="76"/>
      <c r="BD139" s="76"/>
      <c r="BE139" s="76"/>
      <c r="BF139" s="76"/>
    </row>
    <row r="140" spans="1:58" ht="14.25" customHeight="1" x14ac:dyDescent="0.3">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6"/>
      <c r="AM140" s="76"/>
      <c r="AN140" s="76"/>
      <c r="AO140" s="76"/>
      <c r="AP140" s="76"/>
      <c r="AQ140" s="76"/>
      <c r="AR140" s="76"/>
      <c r="AS140" s="76"/>
      <c r="AT140" s="76"/>
      <c r="AU140" s="76"/>
      <c r="AV140" s="76"/>
      <c r="AW140" s="76"/>
      <c r="AX140" s="76"/>
      <c r="AY140" s="76"/>
      <c r="AZ140" s="76"/>
      <c r="BA140" s="76"/>
      <c r="BB140" s="76"/>
      <c r="BC140" s="76"/>
      <c r="BD140" s="76"/>
      <c r="BE140" s="76"/>
      <c r="BF140" s="76"/>
    </row>
    <row r="141" spans="1:58" ht="14.25" customHeight="1" x14ac:dyDescent="0.3">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6"/>
      <c r="AM141" s="76"/>
      <c r="AN141" s="76"/>
      <c r="AO141" s="76"/>
      <c r="AP141" s="76"/>
      <c r="AQ141" s="76"/>
      <c r="AR141" s="76"/>
      <c r="AS141" s="76"/>
      <c r="AT141" s="76"/>
      <c r="AU141" s="76"/>
      <c r="AV141" s="76"/>
      <c r="AW141" s="76"/>
      <c r="AX141" s="76"/>
      <c r="AY141" s="76"/>
      <c r="AZ141" s="76"/>
      <c r="BA141" s="76"/>
      <c r="BB141" s="76"/>
      <c r="BC141" s="76"/>
      <c r="BD141" s="76"/>
      <c r="BE141" s="76"/>
      <c r="BF141" s="76"/>
    </row>
    <row r="142" spans="1:58" ht="14.25" customHeight="1" x14ac:dyDescent="0.3">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c r="AB142" s="76"/>
      <c r="AC142" s="76"/>
      <c r="AD142" s="76"/>
      <c r="AE142" s="76"/>
      <c r="AF142" s="76"/>
      <c r="AG142" s="76"/>
      <c r="AH142" s="76"/>
      <c r="AI142" s="76"/>
      <c r="AJ142" s="76"/>
      <c r="AK142" s="76"/>
      <c r="AL142" s="76"/>
      <c r="AM142" s="76"/>
      <c r="AN142" s="76"/>
      <c r="AO142" s="76"/>
      <c r="AP142" s="76"/>
      <c r="AQ142" s="76"/>
      <c r="AR142" s="76"/>
      <c r="AS142" s="76"/>
      <c r="AT142" s="76"/>
      <c r="AU142" s="76"/>
      <c r="AV142" s="76"/>
      <c r="AW142" s="76"/>
      <c r="AX142" s="76"/>
      <c r="AY142" s="76"/>
      <c r="AZ142" s="76"/>
      <c r="BA142" s="76"/>
      <c r="BB142" s="76"/>
      <c r="BC142" s="76"/>
      <c r="BD142" s="76"/>
      <c r="BE142" s="76"/>
      <c r="BF142" s="76"/>
    </row>
    <row r="143" spans="1:58" ht="14.25" customHeight="1" x14ac:dyDescent="0.3">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6"/>
      <c r="AM143" s="76"/>
      <c r="AN143" s="76"/>
      <c r="AO143" s="76"/>
      <c r="AP143" s="76"/>
      <c r="AQ143" s="76"/>
      <c r="AR143" s="76"/>
      <c r="AS143" s="76"/>
      <c r="AT143" s="76"/>
      <c r="AU143" s="76"/>
      <c r="AV143" s="76"/>
      <c r="AW143" s="76"/>
      <c r="AX143" s="76"/>
      <c r="AY143" s="76"/>
      <c r="AZ143" s="76"/>
      <c r="BA143" s="76"/>
      <c r="BB143" s="76"/>
      <c r="BC143" s="76"/>
      <c r="BD143" s="76"/>
      <c r="BE143" s="76"/>
      <c r="BF143" s="76"/>
    </row>
    <row r="144" spans="1:58" ht="14.25" customHeight="1" x14ac:dyDescent="0.3">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6"/>
      <c r="AM144" s="76"/>
      <c r="AN144" s="76"/>
      <c r="AO144" s="76"/>
      <c r="AP144" s="76"/>
      <c r="AQ144" s="76"/>
      <c r="AR144" s="76"/>
      <c r="AS144" s="76"/>
      <c r="AT144" s="76"/>
      <c r="AU144" s="76"/>
      <c r="AV144" s="76"/>
      <c r="AW144" s="76"/>
      <c r="AX144" s="76"/>
      <c r="AY144" s="76"/>
      <c r="AZ144" s="76"/>
      <c r="BA144" s="76"/>
      <c r="BB144" s="76"/>
      <c r="BC144" s="76"/>
      <c r="BD144" s="76"/>
      <c r="BE144" s="76"/>
      <c r="BF144" s="76"/>
    </row>
    <row r="145" spans="1:58" ht="14.25" customHeight="1" x14ac:dyDescent="0.3">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76"/>
      <c r="AJ145" s="76"/>
      <c r="AK145" s="76"/>
      <c r="AL145" s="76"/>
      <c r="AM145" s="76"/>
      <c r="AN145" s="76"/>
      <c r="AO145" s="76"/>
      <c r="AP145" s="76"/>
      <c r="AQ145" s="76"/>
      <c r="AR145" s="76"/>
      <c r="AS145" s="76"/>
      <c r="AT145" s="76"/>
      <c r="AU145" s="76"/>
      <c r="AV145" s="76"/>
      <c r="AW145" s="76"/>
      <c r="AX145" s="76"/>
      <c r="AY145" s="76"/>
      <c r="AZ145" s="76"/>
      <c r="BA145" s="76"/>
      <c r="BB145" s="76"/>
      <c r="BC145" s="76"/>
      <c r="BD145" s="76"/>
      <c r="BE145" s="76"/>
      <c r="BF145" s="76"/>
    </row>
    <row r="146" spans="1:58" ht="14.25" customHeight="1" x14ac:dyDescent="0.3">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6"/>
      <c r="AM146" s="76"/>
      <c r="AN146" s="76"/>
      <c r="AO146" s="76"/>
      <c r="AP146" s="76"/>
      <c r="AQ146" s="76"/>
      <c r="AR146" s="76"/>
      <c r="AS146" s="76"/>
      <c r="AT146" s="76"/>
      <c r="AU146" s="76"/>
      <c r="AV146" s="76"/>
      <c r="AW146" s="76"/>
      <c r="AX146" s="76"/>
      <c r="AY146" s="76"/>
      <c r="AZ146" s="76"/>
      <c r="BA146" s="76"/>
      <c r="BB146" s="76"/>
      <c r="BC146" s="76"/>
      <c r="BD146" s="76"/>
      <c r="BE146" s="76"/>
      <c r="BF146" s="76"/>
    </row>
    <row r="147" spans="1:58" ht="14.25" customHeight="1" x14ac:dyDescent="0.3">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6"/>
      <c r="AM147" s="76"/>
      <c r="AN147" s="76"/>
      <c r="AO147" s="76"/>
      <c r="AP147" s="76"/>
      <c r="AQ147" s="76"/>
      <c r="AR147" s="76"/>
      <c r="AS147" s="76"/>
      <c r="AT147" s="76"/>
      <c r="AU147" s="76"/>
      <c r="AV147" s="76"/>
      <c r="AW147" s="76"/>
      <c r="AX147" s="76"/>
      <c r="AY147" s="76"/>
      <c r="AZ147" s="76"/>
      <c r="BA147" s="76"/>
      <c r="BB147" s="76"/>
      <c r="BC147" s="76"/>
      <c r="BD147" s="76"/>
      <c r="BE147" s="76"/>
      <c r="BF147" s="76"/>
    </row>
    <row r="148" spans="1:58" ht="14.25" customHeight="1" x14ac:dyDescent="0.3">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c r="AB148" s="76"/>
      <c r="AC148" s="76"/>
      <c r="AD148" s="76"/>
      <c r="AE148" s="76"/>
      <c r="AF148" s="76"/>
      <c r="AG148" s="76"/>
      <c r="AH148" s="76"/>
      <c r="AI148" s="76"/>
      <c r="AJ148" s="76"/>
      <c r="AK148" s="76"/>
      <c r="AL148" s="76"/>
      <c r="AM148" s="76"/>
      <c r="AN148" s="76"/>
      <c r="AO148" s="76"/>
      <c r="AP148" s="76"/>
      <c r="AQ148" s="76"/>
      <c r="AR148" s="76"/>
      <c r="AS148" s="76"/>
      <c r="AT148" s="76"/>
      <c r="AU148" s="76"/>
      <c r="AV148" s="76"/>
      <c r="AW148" s="76"/>
      <c r="AX148" s="76"/>
      <c r="AY148" s="76"/>
      <c r="AZ148" s="76"/>
      <c r="BA148" s="76"/>
      <c r="BB148" s="76"/>
      <c r="BC148" s="76"/>
      <c r="BD148" s="76"/>
      <c r="BE148" s="76"/>
      <c r="BF148" s="76"/>
    </row>
    <row r="149" spans="1:58" ht="14.25" customHeight="1" x14ac:dyDescent="0.3">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c r="AG149" s="76"/>
      <c r="AH149" s="76"/>
      <c r="AI149" s="76"/>
      <c r="AJ149" s="76"/>
      <c r="AK149" s="76"/>
      <c r="AL149" s="76"/>
      <c r="AM149" s="76"/>
      <c r="AN149" s="76"/>
      <c r="AO149" s="76"/>
      <c r="AP149" s="76"/>
      <c r="AQ149" s="76"/>
      <c r="AR149" s="76"/>
      <c r="AS149" s="76"/>
      <c r="AT149" s="76"/>
      <c r="AU149" s="76"/>
      <c r="AV149" s="76"/>
      <c r="AW149" s="76"/>
      <c r="AX149" s="76"/>
      <c r="AY149" s="76"/>
      <c r="AZ149" s="76"/>
      <c r="BA149" s="76"/>
      <c r="BB149" s="76"/>
      <c r="BC149" s="76"/>
      <c r="BD149" s="76"/>
      <c r="BE149" s="76"/>
      <c r="BF149" s="76"/>
    </row>
    <row r="150" spans="1:58" ht="14.25" customHeight="1" x14ac:dyDescent="0.3">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6"/>
      <c r="AM150" s="76"/>
      <c r="AN150" s="76"/>
      <c r="AO150" s="76"/>
      <c r="AP150" s="76"/>
      <c r="AQ150" s="76"/>
      <c r="AR150" s="76"/>
      <c r="AS150" s="76"/>
      <c r="AT150" s="76"/>
      <c r="AU150" s="76"/>
      <c r="AV150" s="76"/>
      <c r="AW150" s="76"/>
      <c r="AX150" s="76"/>
      <c r="AY150" s="76"/>
      <c r="AZ150" s="76"/>
      <c r="BA150" s="76"/>
      <c r="BB150" s="76"/>
      <c r="BC150" s="76"/>
      <c r="BD150" s="76"/>
      <c r="BE150" s="76"/>
      <c r="BF150" s="76"/>
    </row>
    <row r="151" spans="1:58" ht="14.25" customHeight="1" x14ac:dyDescent="0.3">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6"/>
      <c r="AM151" s="76"/>
      <c r="AN151" s="76"/>
      <c r="AO151" s="76"/>
      <c r="AP151" s="76"/>
      <c r="AQ151" s="76"/>
      <c r="AR151" s="76"/>
      <c r="AS151" s="76"/>
      <c r="AT151" s="76"/>
      <c r="AU151" s="76"/>
      <c r="AV151" s="76"/>
      <c r="AW151" s="76"/>
      <c r="AX151" s="76"/>
      <c r="AY151" s="76"/>
      <c r="AZ151" s="76"/>
      <c r="BA151" s="76"/>
      <c r="BB151" s="76"/>
      <c r="BC151" s="76"/>
      <c r="BD151" s="76"/>
      <c r="BE151" s="76"/>
      <c r="BF151" s="76"/>
    </row>
    <row r="152" spans="1:58" ht="14.25" customHeight="1" x14ac:dyDescent="0.3">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6"/>
      <c r="AH152" s="76"/>
      <c r="AI152" s="76"/>
      <c r="AJ152" s="76"/>
      <c r="AK152" s="76"/>
      <c r="AL152" s="76"/>
      <c r="AM152" s="76"/>
      <c r="AN152" s="76"/>
      <c r="AO152" s="76"/>
      <c r="AP152" s="76"/>
      <c r="AQ152" s="76"/>
      <c r="AR152" s="76"/>
      <c r="AS152" s="76"/>
      <c r="AT152" s="76"/>
      <c r="AU152" s="76"/>
      <c r="AV152" s="76"/>
      <c r="AW152" s="76"/>
      <c r="AX152" s="76"/>
      <c r="AY152" s="76"/>
      <c r="AZ152" s="76"/>
      <c r="BA152" s="76"/>
      <c r="BB152" s="76"/>
      <c r="BC152" s="76"/>
      <c r="BD152" s="76"/>
      <c r="BE152" s="76"/>
      <c r="BF152" s="76"/>
    </row>
    <row r="153" spans="1:58" ht="14.25" customHeight="1" x14ac:dyDescent="0.3">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6"/>
      <c r="AM153" s="76"/>
      <c r="AN153" s="76"/>
      <c r="AO153" s="76"/>
      <c r="AP153" s="76"/>
      <c r="AQ153" s="76"/>
      <c r="AR153" s="76"/>
      <c r="AS153" s="76"/>
      <c r="AT153" s="76"/>
      <c r="AU153" s="76"/>
      <c r="AV153" s="76"/>
      <c r="AW153" s="76"/>
      <c r="AX153" s="76"/>
      <c r="AY153" s="76"/>
      <c r="AZ153" s="76"/>
      <c r="BA153" s="76"/>
      <c r="BB153" s="76"/>
      <c r="BC153" s="76"/>
      <c r="BD153" s="76"/>
      <c r="BE153" s="76"/>
      <c r="BF153" s="76"/>
    </row>
    <row r="154" spans="1:58" ht="14.25" customHeight="1" x14ac:dyDescent="0.3">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6"/>
      <c r="AM154" s="76"/>
      <c r="AN154" s="76"/>
      <c r="AO154" s="76"/>
      <c r="AP154" s="76"/>
      <c r="AQ154" s="76"/>
      <c r="AR154" s="76"/>
      <c r="AS154" s="76"/>
      <c r="AT154" s="76"/>
      <c r="AU154" s="76"/>
      <c r="AV154" s="76"/>
      <c r="AW154" s="76"/>
      <c r="AX154" s="76"/>
      <c r="AY154" s="76"/>
      <c r="AZ154" s="76"/>
      <c r="BA154" s="76"/>
      <c r="BB154" s="76"/>
      <c r="BC154" s="76"/>
      <c r="BD154" s="76"/>
      <c r="BE154" s="76"/>
      <c r="BF154" s="76"/>
    </row>
    <row r="155" spans="1:58" ht="14.25" customHeight="1" x14ac:dyDescent="0.3">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c r="AD155" s="76"/>
      <c r="AE155" s="76"/>
      <c r="AF155" s="76"/>
      <c r="AG155" s="76"/>
      <c r="AH155" s="76"/>
      <c r="AI155" s="76"/>
      <c r="AJ155" s="76"/>
      <c r="AK155" s="76"/>
      <c r="AL155" s="76"/>
      <c r="AM155" s="76"/>
      <c r="AN155" s="76"/>
      <c r="AO155" s="76"/>
      <c r="AP155" s="76"/>
      <c r="AQ155" s="76"/>
      <c r="AR155" s="76"/>
      <c r="AS155" s="76"/>
      <c r="AT155" s="76"/>
      <c r="AU155" s="76"/>
      <c r="AV155" s="76"/>
      <c r="AW155" s="76"/>
      <c r="AX155" s="76"/>
      <c r="AY155" s="76"/>
      <c r="AZ155" s="76"/>
      <c r="BA155" s="76"/>
      <c r="BB155" s="76"/>
      <c r="BC155" s="76"/>
      <c r="BD155" s="76"/>
      <c r="BE155" s="76"/>
      <c r="BF155" s="76"/>
    </row>
    <row r="156" spans="1:58" ht="14.25" customHeight="1" x14ac:dyDescent="0.3">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6"/>
      <c r="AM156" s="76"/>
      <c r="AN156" s="76"/>
      <c r="AO156" s="76"/>
      <c r="AP156" s="76"/>
      <c r="AQ156" s="76"/>
      <c r="AR156" s="76"/>
      <c r="AS156" s="76"/>
      <c r="AT156" s="76"/>
      <c r="AU156" s="76"/>
      <c r="AV156" s="76"/>
      <c r="AW156" s="76"/>
      <c r="AX156" s="76"/>
      <c r="AY156" s="76"/>
      <c r="AZ156" s="76"/>
      <c r="BA156" s="76"/>
      <c r="BB156" s="76"/>
      <c r="BC156" s="76"/>
      <c r="BD156" s="76"/>
      <c r="BE156" s="76"/>
      <c r="BF156" s="76"/>
    </row>
    <row r="157" spans="1:58" ht="14.25" customHeight="1" x14ac:dyDescent="0.3">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6"/>
      <c r="AM157" s="76"/>
      <c r="AN157" s="76"/>
      <c r="AO157" s="76"/>
      <c r="AP157" s="76"/>
      <c r="AQ157" s="76"/>
      <c r="AR157" s="76"/>
      <c r="AS157" s="76"/>
      <c r="AT157" s="76"/>
      <c r="AU157" s="76"/>
      <c r="AV157" s="76"/>
      <c r="AW157" s="76"/>
      <c r="AX157" s="76"/>
      <c r="AY157" s="76"/>
      <c r="AZ157" s="76"/>
      <c r="BA157" s="76"/>
      <c r="BB157" s="76"/>
      <c r="BC157" s="76"/>
      <c r="BD157" s="76"/>
      <c r="BE157" s="76"/>
      <c r="BF157" s="76"/>
    </row>
    <row r="158" spans="1:58" ht="14.25" customHeight="1" x14ac:dyDescent="0.3">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c r="AC158" s="76"/>
      <c r="AD158" s="76"/>
      <c r="AE158" s="76"/>
      <c r="AF158" s="76"/>
      <c r="AG158" s="76"/>
      <c r="AH158" s="76"/>
      <c r="AI158" s="76"/>
      <c r="AJ158" s="76"/>
      <c r="AK158" s="76"/>
      <c r="AL158" s="76"/>
      <c r="AM158" s="76"/>
      <c r="AN158" s="76"/>
      <c r="AO158" s="76"/>
      <c r="AP158" s="76"/>
      <c r="AQ158" s="76"/>
      <c r="AR158" s="76"/>
      <c r="AS158" s="76"/>
      <c r="AT158" s="76"/>
      <c r="AU158" s="76"/>
      <c r="AV158" s="76"/>
      <c r="AW158" s="76"/>
      <c r="AX158" s="76"/>
      <c r="AY158" s="76"/>
      <c r="AZ158" s="76"/>
      <c r="BA158" s="76"/>
      <c r="BB158" s="76"/>
      <c r="BC158" s="76"/>
      <c r="BD158" s="76"/>
      <c r="BE158" s="76"/>
      <c r="BF158" s="76"/>
    </row>
    <row r="159" spans="1:58" ht="14.25" customHeight="1" x14ac:dyDescent="0.3">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c r="AO159" s="76"/>
      <c r="AP159" s="76"/>
      <c r="AQ159" s="76"/>
      <c r="AR159" s="76"/>
      <c r="AS159" s="76"/>
      <c r="AT159" s="76"/>
      <c r="AU159" s="76"/>
      <c r="AV159" s="76"/>
      <c r="AW159" s="76"/>
      <c r="AX159" s="76"/>
      <c r="AY159" s="76"/>
      <c r="AZ159" s="76"/>
      <c r="BA159" s="76"/>
      <c r="BB159" s="76"/>
      <c r="BC159" s="76"/>
      <c r="BD159" s="76"/>
      <c r="BE159" s="76"/>
      <c r="BF159" s="76"/>
    </row>
    <row r="160" spans="1:58" ht="14.25" customHeight="1" x14ac:dyDescent="0.3">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6"/>
      <c r="AM160" s="76"/>
      <c r="AN160" s="76"/>
      <c r="AO160" s="76"/>
      <c r="AP160" s="76"/>
      <c r="AQ160" s="76"/>
      <c r="AR160" s="76"/>
      <c r="AS160" s="76"/>
      <c r="AT160" s="76"/>
      <c r="AU160" s="76"/>
      <c r="AV160" s="76"/>
      <c r="AW160" s="76"/>
      <c r="AX160" s="76"/>
      <c r="AY160" s="76"/>
      <c r="AZ160" s="76"/>
      <c r="BA160" s="76"/>
      <c r="BB160" s="76"/>
      <c r="BC160" s="76"/>
      <c r="BD160" s="76"/>
      <c r="BE160" s="76"/>
      <c r="BF160" s="76"/>
    </row>
    <row r="161" spans="1:58" ht="14.25" customHeight="1" x14ac:dyDescent="0.3">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c r="AF161" s="76"/>
      <c r="AG161" s="76"/>
      <c r="AH161" s="76"/>
      <c r="AI161" s="76"/>
      <c r="AJ161" s="76"/>
      <c r="AK161" s="76"/>
      <c r="AL161" s="76"/>
      <c r="AM161" s="76"/>
      <c r="AN161" s="76"/>
      <c r="AO161" s="76"/>
      <c r="AP161" s="76"/>
      <c r="AQ161" s="76"/>
      <c r="AR161" s="76"/>
      <c r="AS161" s="76"/>
      <c r="AT161" s="76"/>
      <c r="AU161" s="76"/>
      <c r="AV161" s="76"/>
      <c r="AW161" s="76"/>
      <c r="AX161" s="76"/>
      <c r="AY161" s="76"/>
      <c r="AZ161" s="76"/>
      <c r="BA161" s="76"/>
      <c r="BB161" s="76"/>
      <c r="BC161" s="76"/>
      <c r="BD161" s="76"/>
      <c r="BE161" s="76"/>
      <c r="BF161" s="76"/>
    </row>
    <row r="162" spans="1:58" ht="14.25" customHeight="1" x14ac:dyDescent="0.3">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c r="AF162" s="76"/>
      <c r="AG162" s="76"/>
      <c r="AH162" s="76"/>
      <c r="AI162" s="76"/>
      <c r="AJ162" s="76"/>
      <c r="AK162" s="76"/>
      <c r="AL162" s="76"/>
      <c r="AM162" s="76"/>
      <c r="AN162" s="76"/>
      <c r="AO162" s="76"/>
      <c r="AP162" s="76"/>
      <c r="AQ162" s="76"/>
      <c r="AR162" s="76"/>
      <c r="AS162" s="76"/>
      <c r="AT162" s="76"/>
      <c r="AU162" s="76"/>
      <c r="AV162" s="76"/>
      <c r="AW162" s="76"/>
      <c r="AX162" s="76"/>
      <c r="AY162" s="76"/>
      <c r="AZ162" s="76"/>
      <c r="BA162" s="76"/>
      <c r="BB162" s="76"/>
      <c r="BC162" s="76"/>
      <c r="BD162" s="76"/>
      <c r="BE162" s="76"/>
      <c r="BF162" s="76"/>
    </row>
    <row r="163" spans="1:58" ht="14.25" customHeight="1" x14ac:dyDescent="0.3">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6"/>
      <c r="AM163" s="76"/>
      <c r="AN163" s="76"/>
      <c r="AO163" s="76"/>
      <c r="AP163" s="76"/>
      <c r="AQ163" s="76"/>
      <c r="AR163" s="76"/>
      <c r="AS163" s="76"/>
      <c r="AT163" s="76"/>
      <c r="AU163" s="76"/>
      <c r="AV163" s="76"/>
      <c r="AW163" s="76"/>
      <c r="AX163" s="76"/>
      <c r="AY163" s="76"/>
      <c r="AZ163" s="76"/>
      <c r="BA163" s="76"/>
      <c r="BB163" s="76"/>
      <c r="BC163" s="76"/>
      <c r="BD163" s="76"/>
      <c r="BE163" s="76"/>
      <c r="BF163" s="76"/>
    </row>
    <row r="164" spans="1:58" ht="14.25" customHeight="1" x14ac:dyDescent="0.3">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c r="AO164" s="76"/>
      <c r="AP164" s="76"/>
      <c r="AQ164" s="76"/>
      <c r="AR164" s="76"/>
      <c r="AS164" s="76"/>
      <c r="AT164" s="76"/>
      <c r="AU164" s="76"/>
      <c r="AV164" s="76"/>
      <c r="AW164" s="76"/>
      <c r="AX164" s="76"/>
      <c r="AY164" s="76"/>
      <c r="AZ164" s="76"/>
      <c r="BA164" s="76"/>
      <c r="BB164" s="76"/>
      <c r="BC164" s="76"/>
      <c r="BD164" s="76"/>
      <c r="BE164" s="76"/>
      <c r="BF164" s="76"/>
    </row>
    <row r="165" spans="1:58" ht="14.25" customHeight="1" x14ac:dyDescent="0.3">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c r="AB165" s="76"/>
      <c r="AC165" s="76"/>
      <c r="AD165" s="76"/>
      <c r="AE165" s="76"/>
      <c r="AF165" s="76"/>
      <c r="AG165" s="76"/>
      <c r="AH165" s="76"/>
      <c r="AI165" s="76"/>
      <c r="AJ165" s="76"/>
      <c r="AK165" s="76"/>
      <c r="AL165" s="76"/>
      <c r="AM165" s="76"/>
      <c r="AN165" s="76"/>
      <c r="AO165" s="76"/>
      <c r="AP165" s="76"/>
      <c r="AQ165" s="76"/>
      <c r="AR165" s="76"/>
      <c r="AS165" s="76"/>
      <c r="AT165" s="76"/>
      <c r="AU165" s="76"/>
      <c r="AV165" s="76"/>
      <c r="AW165" s="76"/>
      <c r="AX165" s="76"/>
      <c r="AY165" s="76"/>
      <c r="AZ165" s="76"/>
      <c r="BA165" s="76"/>
      <c r="BB165" s="76"/>
      <c r="BC165" s="76"/>
      <c r="BD165" s="76"/>
      <c r="BE165" s="76"/>
      <c r="BF165" s="76"/>
    </row>
    <row r="166" spans="1:58" ht="14.25" customHeight="1" x14ac:dyDescent="0.3">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c r="AF166" s="76"/>
      <c r="AG166" s="76"/>
      <c r="AH166" s="76"/>
      <c r="AI166" s="76"/>
      <c r="AJ166" s="76"/>
      <c r="AK166" s="76"/>
      <c r="AL166" s="76"/>
      <c r="AM166" s="76"/>
      <c r="AN166" s="76"/>
      <c r="AO166" s="76"/>
      <c r="AP166" s="76"/>
      <c r="AQ166" s="76"/>
      <c r="AR166" s="76"/>
      <c r="AS166" s="76"/>
      <c r="AT166" s="76"/>
      <c r="AU166" s="76"/>
      <c r="AV166" s="76"/>
      <c r="AW166" s="76"/>
      <c r="AX166" s="76"/>
      <c r="AY166" s="76"/>
      <c r="AZ166" s="76"/>
      <c r="BA166" s="76"/>
      <c r="BB166" s="76"/>
      <c r="BC166" s="76"/>
      <c r="BD166" s="76"/>
      <c r="BE166" s="76"/>
      <c r="BF166" s="76"/>
    </row>
    <row r="167" spans="1:58" ht="14.25" customHeight="1" x14ac:dyDescent="0.3">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6"/>
      <c r="AM167" s="76"/>
      <c r="AN167" s="76"/>
      <c r="AO167" s="76"/>
      <c r="AP167" s="76"/>
      <c r="AQ167" s="76"/>
      <c r="AR167" s="76"/>
      <c r="AS167" s="76"/>
      <c r="AT167" s="76"/>
      <c r="AU167" s="76"/>
      <c r="AV167" s="76"/>
      <c r="AW167" s="76"/>
      <c r="AX167" s="76"/>
      <c r="AY167" s="76"/>
      <c r="AZ167" s="76"/>
      <c r="BA167" s="76"/>
      <c r="BB167" s="76"/>
      <c r="BC167" s="76"/>
      <c r="BD167" s="76"/>
      <c r="BE167" s="76"/>
      <c r="BF167" s="76"/>
    </row>
    <row r="168" spans="1:58" ht="14.25" customHeight="1" x14ac:dyDescent="0.3">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6"/>
      <c r="AV168" s="76"/>
      <c r="AW168" s="76"/>
      <c r="AX168" s="76"/>
      <c r="AY168" s="76"/>
      <c r="AZ168" s="76"/>
      <c r="BA168" s="76"/>
      <c r="BB168" s="76"/>
      <c r="BC168" s="76"/>
      <c r="BD168" s="76"/>
      <c r="BE168" s="76"/>
      <c r="BF168" s="76"/>
    </row>
    <row r="169" spans="1:58" ht="14.25" customHeight="1" x14ac:dyDescent="0.3">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c r="AB169" s="76"/>
      <c r="AC169" s="76"/>
      <c r="AD169" s="76"/>
      <c r="AE169" s="76"/>
      <c r="AF169" s="76"/>
      <c r="AG169" s="76"/>
      <c r="AH169" s="76"/>
      <c r="AI169" s="76"/>
      <c r="AJ169" s="76"/>
      <c r="AK169" s="76"/>
      <c r="AL169" s="76"/>
      <c r="AM169" s="76"/>
      <c r="AN169" s="76"/>
      <c r="AO169" s="76"/>
      <c r="AP169" s="76"/>
      <c r="AQ169" s="76"/>
      <c r="AR169" s="76"/>
      <c r="AS169" s="76"/>
      <c r="AT169" s="76"/>
      <c r="AU169" s="76"/>
      <c r="AV169" s="76"/>
      <c r="AW169" s="76"/>
      <c r="AX169" s="76"/>
      <c r="AY169" s="76"/>
      <c r="AZ169" s="76"/>
      <c r="BA169" s="76"/>
      <c r="BB169" s="76"/>
      <c r="BC169" s="76"/>
      <c r="BD169" s="76"/>
      <c r="BE169" s="76"/>
      <c r="BF169" s="76"/>
    </row>
    <row r="170" spans="1:58" ht="14.25" customHeight="1" x14ac:dyDescent="0.3">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6"/>
      <c r="AM170" s="76"/>
      <c r="AN170" s="76"/>
      <c r="AO170" s="76"/>
      <c r="AP170" s="76"/>
      <c r="AQ170" s="76"/>
      <c r="AR170" s="76"/>
      <c r="AS170" s="76"/>
      <c r="AT170" s="76"/>
      <c r="AU170" s="76"/>
      <c r="AV170" s="76"/>
      <c r="AW170" s="76"/>
      <c r="AX170" s="76"/>
      <c r="AY170" s="76"/>
      <c r="AZ170" s="76"/>
      <c r="BA170" s="76"/>
      <c r="BB170" s="76"/>
      <c r="BC170" s="76"/>
      <c r="BD170" s="76"/>
      <c r="BE170" s="76"/>
      <c r="BF170" s="76"/>
    </row>
    <row r="171" spans="1:58" ht="14.25" customHeight="1" x14ac:dyDescent="0.3">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c r="AB171" s="76"/>
      <c r="AC171" s="76"/>
      <c r="AD171" s="76"/>
      <c r="AE171" s="76"/>
      <c r="AF171" s="76"/>
      <c r="AG171" s="76"/>
      <c r="AH171" s="76"/>
      <c r="AI171" s="76"/>
      <c r="AJ171" s="76"/>
      <c r="AK171" s="76"/>
      <c r="AL171" s="76"/>
      <c r="AM171" s="76"/>
      <c r="AN171" s="76"/>
      <c r="AO171" s="76"/>
      <c r="AP171" s="76"/>
      <c r="AQ171" s="76"/>
      <c r="AR171" s="76"/>
      <c r="AS171" s="76"/>
      <c r="AT171" s="76"/>
      <c r="AU171" s="76"/>
      <c r="AV171" s="76"/>
      <c r="AW171" s="76"/>
      <c r="AX171" s="76"/>
      <c r="AY171" s="76"/>
      <c r="AZ171" s="76"/>
      <c r="BA171" s="76"/>
      <c r="BB171" s="76"/>
      <c r="BC171" s="76"/>
      <c r="BD171" s="76"/>
      <c r="BE171" s="76"/>
      <c r="BF171" s="76"/>
    </row>
    <row r="172" spans="1:58" ht="14.25" customHeight="1" x14ac:dyDescent="0.3">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c r="AX172" s="76"/>
      <c r="AY172" s="76"/>
      <c r="AZ172" s="76"/>
      <c r="BA172" s="76"/>
      <c r="BB172" s="76"/>
      <c r="BC172" s="76"/>
      <c r="BD172" s="76"/>
      <c r="BE172" s="76"/>
      <c r="BF172" s="76"/>
    </row>
    <row r="173" spans="1:58" ht="14.25" customHeight="1" x14ac:dyDescent="0.3">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6"/>
      <c r="AM173" s="76"/>
      <c r="AN173" s="76"/>
      <c r="AO173" s="76"/>
      <c r="AP173" s="76"/>
      <c r="AQ173" s="76"/>
      <c r="AR173" s="76"/>
      <c r="AS173" s="76"/>
      <c r="AT173" s="76"/>
      <c r="AU173" s="76"/>
      <c r="AV173" s="76"/>
      <c r="AW173" s="76"/>
      <c r="AX173" s="76"/>
      <c r="AY173" s="76"/>
      <c r="AZ173" s="76"/>
      <c r="BA173" s="76"/>
      <c r="BB173" s="76"/>
      <c r="BC173" s="76"/>
      <c r="BD173" s="76"/>
      <c r="BE173" s="76"/>
      <c r="BF173" s="76"/>
    </row>
    <row r="174" spans="1:58" ht="14.25" customHeight="1" x14ac:dyDescent="0.3">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c r="AJ174" s="76"/>
      <c r="AK174" s="76"/>
      <c r="AL174" s="76"/>
      <c r="AM174" s="76"/>
      <c r="AN174" s="76"/>
      <c r="AO174" s="76"/>
      <c r="AP174" s="76"/>
      <c r="AQ174" s="76"/>
      <c r="AR174" s="76"/>
      <c r="AS174" s="76"/>
      <c r="AT174" s="76"/>
      <c r="AU174" s="76"/>
      <c r="AV174" s="76"/>
      <c r="AW174" s="76"/>
      <c r="AX174" s="76"/>
      <c r="AY174" s="76"/>
      <c r="AZ174" s="76"/>
      <c r="BA174" s="76"/>
      <c r="BB174" s="76"/>
      <c r="BC174" s="76"/>
      <c r="BD174" s="76"/>
      <c r="BE174" s="76"/>
      <c r="BF174" s="76"/>
    </row>
    <row r="175" spans="1:58" ht="14.25" customHeight="1" x14ac:dyDescent="0.3">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c r="AB175" s="76"/>
      <c r="AC175" s="76"/>
      <c r="AD175" s="76"/>
      <c r="AE175" s="76"/>
      <c r="AF175" s="76"/>
      <c r="AG175" s="76"/>
      <c r="AH175" s="76"/>
      <c r="AI175" s="76"/>
      <c r="AJ175" s="76"/>
      <c r="AK175" s="76"/>
      <c r="AL175" s="76"/>
      <c r="AM175" s="76"/>
      <c r="AN175" s="76"/>
      <c r="AO175" s="76"/>
      <c r="AP175" s="76"/>
      <c r="AQ175" s="76"/>
      <c r="AR175" s="76"/>
      <c r="AS175" s="76"/>
      <c r="AT175" s="76"/>
      <c r="AU175" s="76"/>
      <c r="AV175" s="76"/>
      <c r="AW175" s="76"/>
      <c r="AX175" s="76"/>
      <c r="AY175" s="76"/>
      <c r="AZ175" s="76"/>
      <c r="BA175" s="76"/>
      <c r="BB175" s="76"/>
      <c r="BC175" s="76"/>
      <c r="BD175" s="76"/>
      <c r="BE175" s="76"/>
      <c r="BF175" s="76"/>
    </row>
    <row r="176" spans="1:58" ht="14.25" customHeight="1" x14ac:dyDescent="0.3">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c r="AB176" s="76"/>
      <c r="AC176" s="76"/>
      <c r="AD176" s="76"/>
      <c r="AE176" s="76"/>
      <c r="AF176" s="76"/>
      <c r="AG176" s="76"/>
      <c r="AH176" s="76"/>
      <c r="AI176" s="76"/>
      <c r="AJ176" s="76"/>
      <c r="AK176" s="76"/>
      <c r="AL176" s="76"/>
      <c r="AM176" s="76"/>
      <c r="AN176" s="76"/>
      <c r="AO176" s="76"/>
      <c r="AP176" s="76"/>
      <c r="AQ176" s="76"/>
      <c r="AR176" s="76"/>
      <c r="AS176" s="76"/>
      <c r="AT176" s="76"/>
      <c r="AU176" s="76"/>
      <c r="AV176" s="76"/>
      <c r="AW176" s="76"/>
      <c r="AX176" s="76"/>
      <c r="AY176" s="76"/>
      <c r="AZ176" s="76"/>
      <c r="BA176" s="76"/>
      <c r="BB176" s="76"/>
      <c r="BC176" s="76"/>
      <c r="BD176" s="76"/>
      <c r="BE176" s="76"/>
      <c r="BF176" s="76"/>
    </row>
    <row r="177" spans="1:58" ht="14.25" customHeight="1" x14ac:dyDescent="0.3">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c r="AB177" s="76"/>
      <c r="AC177" s="76"/>
      <c r="AD177" s="76"/>
      <c r="AE177" s="76"/>
      <c r="AF177" s="76"/>
      <c r="AG177" s="76"/>
      <c r="AH177" s="76"/>
      <c r="AI177" s="76"/>
      <c r="AJ177" s="76"/>
      <c r="AK177" s="76"/>
      <c r="AL177" s="76"/>
      <c r="AM177" s="76"/>
      <c r="AN177" s="76"/>
      <c r="AO177" s="76"/>
      <c r="AP177" s="76"/>
      <c r="AQ177" s="76"/>
      <c r="AR177" s="76"/>
      <c r="AS177" s="76"/>
      <c r="AT177" s="76"/>
      <c r="AU177" s="76"/>
      <c r="AV177" s="76"/>
      <c r="AW177" s="76"/>
      <c r="AX177" s="76"/>
      <c r="AY177" s="76"/>
      <c r="AZ177" s="76"/>
      <c r="BA177" s="76"/>
      <c r="BB177" s="76"/>
      <c r="BC177" s="76"/>
      <c r="BD177" s="76"/>
      <c r="BE177" s="76"/>
      <c r="BF177" s="76"/>
    </row>
    <row r="178" spans="1:58" ht="14.25" customHeight="1" x14ac:dyDescent="0.3">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c r="AB178" s="76"/>
      <c r="AC178" s="76"/>
      <c r="AD178" s="76"/>
      <c r="AE178" s="76"/>
      <c r="AF178" s="76"/>
      <c r="AG178" s="76"/>
      <c r="AH178" s="76"/>
      <c r="AI178" s="76"/>
      <c r="AJ178" s="76"/>
      <c r="AK178" s="76"/>
      <c r="AL178" s="76"/>
      <c r="AM178" s="76"/>
      <c r="AN178" s="76"/>
      <c r="AO178" s="76"/>
      <c r="AP178" s="76"/>
      <c r="AQ178" s="76"/>
      <c r="AR178" s="76"/>
      <c r="AS178" s="76"/>
      <c r="AT178" s="76"/>
      <c r="AU178" s="76"/>
      <c r="AV178" s="76"/>
      <c r="AW178" s="76"/>
      <c r="AX178" s="76"/>
      <c r="AY178" s="76"/>
      <c r="AZ178" s="76"/>
      <c r="BA178" s="76"/>
      <c r="BB178" s="76"/>
      <c r="BC178" s="76"/>
      <c r="BD178" s="76"/>
      <c r="BE178" s="76"/>
      <c r="BF178" s="76"/>
    </row>
    <row r="179" spans="1:58" ht="14.25" customHeight="1" x14ac:dyDescent="0.3">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c r="AB179" s="76"/>
      <c r="AC179" s="76"/>
      <c r="AD179" s="76"/>
      <c r="AE179" s="76"/>
      <c r="AF179" s="76"/>
      <c r="AG179" s="76"/>
      <c r="AH179" s="76"/>
      <c r="AI179" s="76"/>
      <c r="AJ179" s="76"/>
      <c r="AK179" s="76"/>
      <c r="AL179" s="76"/>
      <c r="AM179" s="76"/>
      <c r="AN179" s="76"/>
      <c r="AO179" s="76"/>
      <c r="AP179" s="76"/>
      <c r="AQ179" s="76"/>
      <c r="AR179" s="76"/>
      <c r="AS179" s="76"/>
      <c r="AT179" s="76"/>
      <c r="AU179" s="76"/>
      <c r="AV179" s="76"/>
      <c r="AW179" s="76"/>
      <c r="AX179" s="76"/>
      <c r="AY179" s="76"/>
      <c r="AZ179" s="76"/>
      <c r="BA179" s="76"/>
      <c r="BB179" s="76"/>
      <c r="BC179" s="76"/>
      <c r="BD179" s="76"/>
      <c r="BE179" s="76"/>
      <c r="BF179" s="76"/>
    </row>
    <row r="180" spans="1:58" ht="14.25" customHeight="1" x14ac:dyDescent="0.3">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76"/>
      <c r="AB180" s="76"/>
      <c r="AC180" s="76"/>
      <c r="AD180" s="76"/>
      <c r="AE180" s="76"/>
      <c r="AF180" s="76"/>
      <c r="AG180" s="76"/>
      <c r="AH180" s="76"/>
      <c r="AI180" s="76"/>
      <c r="AJ180" s="76"/>
      <c r="AK180" s="76"/>
      <c r="AL180" s="76"/>
      <c r="AM180" s="76"/>
      <c r="AN180" s="76"/>
      <c r="AO180" s="76"/>
      <c r="AP180" s="76"/>
      <c r="AQ180" s="76"/>
      <c r="AR180" s="76"/>
      <c r="AS180" s="76"/>
      <c r="AT180" s="76"/>
      <c r="AU180" s="76"/>
      <c r="AV180" s="76"/>
      <c r="AW180" s="76"/>
      <c r="AX180" s="76"/>
      <c r="AY180" s="76"/>
      <c r="AZ180" s="76"/>
      <c r="BA180" s="76"/>
      <c r="BB180" s="76"/>
      <c r="BC180" s="76"/>
      <c r="BD180" s="76"/>
      <c r="BE180" s="76"/>
      <c r="BF180" s="76"/>
    </row>
    <row r="181" spans="1:58" ht="14.25" customHeight="1" x14ac:dyDescent="0.3">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c r="AB181" s="76"/>
      <c r="AC181" s="76"/>
      <c r="AD181" s="76"/>
      <c r="AE181" s="76"/>
      <c r="AF181" s="76"/>
      <c r="AG181" s="76"/>
      <c r="AH181" s="76"/>
      <c r="AI181" s="76"/>
      <c r="AJ181" s="76"/>
      <c r="AK181" s="76"/>
      <c r="AL181" s="76"/>
      <c r="AM181" s="76"/>
      <c r="AN181" s="76"/>
      <c r="AO181" s="76"/>
      <c r="AP181" s="76"/>
      <c r="AQ181" s="76"/>
      <c r="AR181" s="76"/>
      <c r="AS181" s="76"/>
      <c r="AT181" s="76"/>
      <c r="AU181" s="76"/>
      <c r="AV181" s="76"/>
      <c r="AW181" s="76"/>
      <c r="AX181" s="76"/>
      <c r="AY181" s="76"/>
      <c r="AZ181" s="76"/>
      <c r="BA181" s="76"/>
      <c r="BB181" s="76"/>
      <c r="BC181" s="76"/>
      <c r="BD181" s="76"/>
      <c r="BE181" s="76"/>
      <c r="BF181" s="76"/>
    </row>
    <row r="182" spans="1:58" ht="14.25" customHeight="1" x14ac:dyDescent="0.3">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c r="AG182" s="76"/>
      <c r="AH182" s="76"/>
      <c r="AI182" s="76"/>
      <c r="AJ182" s="76"/>
      <c r="AK182" s="76"/>
      <c r="AL182" s="76"/>
      <c r="AM182" s="76"/>
      <c r="AN182" s="76"/>
      <c r="AO182" s="76"/>
      <c r="AP182" s="76"/>
      <c r="AQ182" s="76"/>
      <c r="AR182" s="76"/>
      <c r="AS182" s="76"/>
      <c r="AT182" s="76"/>
      <c r="AU182" s="76"/>
      <c r="AV182" s="76"/>
      <c r="AW182" s="76"/>
      <c r="AX182" s="76"/>
      <c r="AY182" s="76"/>
      <c r="AZ182" s="76"/>
      <c r="BA182" s="76"/>
      <c r="BB182" s="76"/>
      <c r="BC182" s="76"/>
      <c r="BD182" s="76"/>
      <c r="BE182" s="76"/>
      <c r="BF182" s="76"/>
    </row>
    <row r="183" spans="1:58" ht="14.25" customHeight="1" x14ac:dyDescent="0.3">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c r="AB183" s="76"/>
      <c r="AC183" s="76"/>
      <c r="AD183" s="76"/>
      <c r="AE183" s="76"/>
      <c r="AF183" s="76"/>
      <c r="AG183" s="76"/>
      <c r="AH183" s="76"/>
      <c r="AI183" s="76"/>
      <c r="AJ183" s="76"/>
      <c r="AK183" s="76"/>
      <c r="AL183" s="76"/>
      <c r="AM183" s="76"/>
      <c r="AN183" s="76"/>
      <c r="AO183" s="76"/>
      <c r="AP183" s="76"/>
      <c r="AQ183" s="76"/>
      <c r="AR183" s="76"/>
      <c r="AS183" s="76"/>
      <c r="AT183" s="76"/>
      <c r="AU183" s="76"/>
      <c r="AV183" s="76"/>
      <c r="AW183" s="76"/>
      <c r="AX183" s="76"/>
      <c r="AY183" s="76"/>
      <c r="AZ183" s="76"/>
      <c r="BA183" s="76"/>
      <c r="BB183" s="76"/>
      <c r="BC183" s="76"/>
      <c r="BD183" s="76"/>
      <c r="BE183" s="76"/>
      <c r="BF183" s="76"/>
    </row>
    <row r="184" spans="1:58" ht="14.25" customHeight="1" x14ac:dyDescent="0.3">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c r="AB184" s="76"/>
      <c r="AC184" s="76"/>
      <c r="AD184" s="76"/>
      <c r="AE184" s="76"/>
      <c r="AF184" s="76"/>
      <c r="AG184" s="76"/>
      <c r="AH184" s="76"/>
      <c r="AI184" s="76"/>
      <c r="AJ184" s="76"/>
      <c r="AK184" s="76"/>
      <c r="AL184" s="76"/>
      <c r="AM184" s="76"/>
      <c r="AN184" s="76"/>
      <c r="AO184" s="76"/>
      <c r="AP184" s="76"/>
      <c r="AQ184" s="76"/>
      <c r="AR184" s="76"/>
      <c r="AS184" s="76"/>
      <c r="AT184" s="76"/>
      <c r="AU184" s="76"/>
      <c r="AV184" s="76"/>
      <c r="AW184" s="76"/>
      <c r="AX184" s="76"/>
      <c r="AY184" s="76"/>
      <c r="AZ184" s="76"/>
      <c r="BA184" s="76"/>
      <c r="BB184" s="76"/>
      <c r="BC184" s="76"/>
      <c r="BD184" s="76"/>
      <c r="BE184" s="76"/>
      <c r="BF184" s="76"/>
    </row>
    <row r="185" spans="1:58" ht="14.25" customHeight="1" x14ac:dyDescent="0.3">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c r="AF185" s="76"/>
      <c r="AG185" s="76"/>
      <c r="AH185" s="76"/>
      <c r="AI185" s="76"/>
      <c r="AJ185" s="76"/>
      <c r="AK185" s="76"/>
      <c r="AL185" s="76"/>
      <c r="AM185" s="76"/>
      <c r="AN185" s="76"/>
      <c r="AO185" s="76"/>
      <c r="AP185" s="76"/>
      <c r="AQ185" s="76"/>
      <c r="AR185" s="76"/>
      <c r="AS185" s="76"/>
      <c r="AT185" s="76"/>
      <c r="AU185" s="76"/>
      <c r="AV185" s="76"/>
      <c r="AW185" s="76"/>
      <c r="AX185" s="76"/>
      <c r="AY185" s="76"/>
      <c r="AZ185" s="76"/>
      <c r="BA185" s="76"/>
      <c r="BB185" s="76"/>
      <c r="BC185" s="76"/>
      <c r="BD185" s="76"/>
      <c r="BE185" s="76"/>
      <c r="BF185" s="76"/>
    </row>
    <row r="186" spans="1:58" ht="14.25" customHeight="1" x14ac:dyDescent="0.3">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c r="AB186" s="76"/>
      <c r="AC186" s="76"/>
      <c r="AD186" s="76"/>
      <c r="AE186" s="76"/>
      <c r="AF186" s="76"/>
      <c r="AG186" s="76"/>
      <c r="AH186" s="76"/>
      <c r="AI186" s="76"/>
      <c r="AJ186" s="76"/>
      <c r="AK186" s="76"/>
      <c r="AL186" s="76"/>
      <c r="AM186" s="76"/>
      <c r="AN186" s="76"/>
      <c r="AO186" s="76"/>
      <c r="AP186" s="76"/>
      <c r="AQ186" s="76"/>
      <c r="AR186" s="76"/>
      <c r="AS186" s="76"/>
      <c r="AT186" s="76"/>
      <c r="AU186" s="76"/>
      <c r="AV186" s="76"/>
      <c r="AW186" s="76"/>
      <c r="AX186" s="76"/>
      <c r="AY186" s="76"/>
      <c r="AZ186" s="76"/>
      <c r="BA186" s="76"/>
      <c r="BB186" s="76"/>
      <c r="BC186" s="76"/>
      <c r="BD186" s="76"/>
      <c r="BE186" s="76"/>
      <c r="BF186" s="76"/>
    </row>
    <row r="187" spans="1:58" ht="14.25" customHeight="1" x14ac:dyDescent="0.3">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c r="AD187" s="76"/>
      <c r="AE187" s="76"/>
      <c r="AF187" s="76"/>
      <c r="AG187" s="76"/>
      <c r="AH187" s="76"/>
      <c r="AI187" s="76"/>
      <c r="AJ187" s="76"/>
      <c r="AK187" s="76"/>
      <c r="AL187" s="76"/>
      <c r="AM187" s="76"/>
      <c r="AN187" s="76"/>
      <c r="AO187" s="76"/>
      <c r="AP187" s="76"/>
      <c r="AQ187" s="76"/>
      <c r="AR187" s="76"/>
      <c r="AS187" s="76"/>
      <c r="AT187" s="76"/>
      <c r="AU187" s="76"/>
      <c r="AV187" s="76"/>
      <c r="AW187" s="76"/>
      <c r="AX187" s="76"/>
      <c r="AY187" s="76"/>
      <c r="AZ187" s="76"/>
      <c r="BA187" s="76"/>
      <c r="BB187" s="76"/>
      <c r="BC187" s="76"/>
      <c r="BD187" s="76"/>
      <c r="BE187" s="76"/>
      <c r="BF187" s="76"/>
    </row>
    <row r="188" spans="1:58" ht="14.25" customHeight="1" x14ac:dyDescent="0.3">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c r="AF188" s="76"/>
      <c r="AG188" s="76"/>
      <c r="AH188" s="76"/>
      <c r="AI188" s="76"/>
      <c r="AJ188" s="76"/>
      <c r="AK188" s="76"/>
      <c r="AL188" s="76"/>
      <c r="AM188" s="76"/>
      <c r="AN188" s="76"/>
      <c r="AO188" s="76"/>
      <c r="AP188" s="76"/>
      <c r="AQ188" s="76"/>
      <c r="AR188" s="76"/>
      <c r="AS188" s="76"/>
      <c r="AT188" s="76"/>
      <c r="AU188" s="76"/>
      <c r="AV188" s="76"/>
      <c r="AW188" s="76"/>
      <c r="AX188" s="76"/>
      <c r="AY188" s="76"/>
      <c r="AZ188" s="76"/>
      <c r="BA188" s="76"/>
      <c r="BB188" s="76"/>
      <c r="BC188" s="76"/>
      <c r="BD188" s="76"/>
      <c r="BE188" s="76"/>
      <c r="BF188" s="76"/>
    </row>
    <row r="189" spans="1:58" ht="14.25" customHeight="1" x14ac:dyDescent="0.3">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76"/>
      <c r="AF189" s="76"/>
      <c r="AG189" s="76"/>
      <c r="AH189" s="76"/>
      <c r="AI189" s="76"/>
      <c r="AJ189" s="76"/>
      <c r="AK189" s="76"/>
      <c r="AL189" s="76"/>
      <c r="AM189" s="76"/>
      <c r="AN189" s="76"/>
      <c r="AO189" s="76"/>
      <c r="AP189" s="76"/>
      <c r="AQ189" s="76"/>
      <c r="AR189" s="76"/>
      <c r="AS189" s="76"/>
      <c r="AT189" s="76"/>
      <c r="AU189" s="76"/>
      <c r="AV189" s="76"/>
      <c r="AW189" s="76"/>
      <c r="AX189" s="76"/>
      <c r="AY189" s="76"/>
      <c r="AZ189" s="76"/>
      <c r="BA189" s="76"/>
      <c r="BB189" s="76"/>
      <c r="BC189" s="76"/>
      <c r="BD189" s="76"/>
      <c r="BE189" s="76"/>
      <c r="BF189" s="76"/>
    </row>
    <row r="190" spans="1:58" ht="14.25" customHeight="1" x14ac:dyDescent="0.3">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c r="AG190" s="76"/>
      <c r="AH190" s="76"/>
      <c r="AI190" s="76"/>
      <c r="AJ190" s="76"/>
      <c r="AK190" s="76"/>
      <c r="AL190" s="76"/>
      <c r="AM190" s="76"/>
      <c r="AN190" s="76"/>
      <c r="AO190" s="76"/>
      <c r="AP190" s="76"/>
      <c r="AQ190" s="76"/>
      <c r="AR190" s="76"/>
      <c r="AS190" s="76"/>
      <c r="AT190" s="76"/>
      <c r="AU190" s="76"/>
      <c r="AV190" s="76"/>
      <c r="AW190" s="76"/>
      <c r="AX190" s="76"/>
      <c r="AY190" s="76"/>
      <c r="AZ190" s="76"/>
      <c r="BA190" s="76"/>
      <c r="BB190" s="76"/>
      <c r="BC190" s="76"/>
      <c r="BD190" s="76"/>
      <c r="BE190" s="76"/>
      <c r="BF190" s="76"/>
    </row>
    <row r="191" spans="1:58" ht="14.25" customHeight="1" x14ac:dyDescent="0.3">
      <c r="A191" s="76"/>
      <c r="B191" s="92"/>
      <c r="C191" s="92"/>
      <c r="D191" s="92"/>
      <c r="E191" s="92"/>
      <c r="F191" s="92"/>
      <c r="G191" s="92"/>
      <c r="H191" s="92"/>
      <c r="I191" s="92"/>
      <c r="J191" s="76"/>
      <c r="K191" s="76"/>
      <c r="L191" s="76"/>
      <c r="M191" s="76"/>
      <c r="N191" s="76"/>
      <c r="O191" s="76"/>
      <c r="P191" s="76"/>
      <c r="Q191" s="76"/>
      <c r="R191" s="76"/>
      <c r="S191" s="76"/>
      <c r="T191" s="76"/>
      <c r="U191" s="76"/>
      <c r="V191" s="76"/>
      <c r="W191" s="76"/>
      <c r="X191" s="76"/>
      <c r="Y191" s="76"/>
      <c r="Z191" s="76"/>
      <c r="AA191" s="76"/>
      <c r="AB191" s="76"/>
      <c r="AC191" s="76"/>
      <c r="AD191" s="76"/>
      <c r="AE191" s="76"/>
      <c r="AF191" s="76"/>
      <c r="AG191" s="76"/>
      <c r="AH191" s="76"/>
      <c r="AI191" s="76"/>
      <c r="AJ191" s="76"/>
      <c r="AK191" s="76"/>
      <c r="AL191" s="76"/>
      <c r="AM191" s="76"/>
      <c r="AN191" s="76"/>
      <c r="AO191" s="76"/>
      <c r="AP191" s="76"/>
      <c r="AQ191" s="76"/>
      <c r="AR191" s="76"/>
      <c r="AS191" s="76"/>
      <c r="AT191" s="76"/>
      <c r="AU191" s="76"/>
      <c r="AV191" s="76"/>
      <c r="AW191" s="76"/>
      <c r="AX191" s="76"/>
      <c r="AY191" s="76"/>
      <c r="AZ191" s="76"/>
      <c r="BA191" s="76"/>
      <c r="BB191" s="76"/>
      <c r="BC191" s="76"/>
      <c r="BD191" s="76"/>
      <c r="BE191" s="76"/>
      <c r="BF191" s="76"/>
    </row>
    <row r="192" spans="1:58" ht="14.25" customHeight="1" x14ac:dyDescent="0.3">
      <c r="A192" s="76"/>
      <c r="B192" s="92"/>
      <c r="C192" s="92"/>
      <c r="D192" s="92"/>
      <c r="E192" s="92"/>
      <c r="F192" s="92"/>
      <c r="G192" s="92"/>
      <c r="H192" s="92"/>
      <c r="I192" s="92"/>
      <c r="J192" s="76"/>
      <c r="K192" s="76"/>
      <c r="L192" s="76"/>
      <c r="M192" s="76"/>
      <c r="N192" s="76"/>
      <c r="O192" s="76"/>
      <c r="P192" s="76"/>
      <c r="Q192" s="76"/>
      <c r="R192" s="76"/>
      <c r="S192" s="76"/>
      <c r="T192" s="76"/>
      <c r="U192" s="76"/>
      <c r="V192" s="76"/>
      <c r="W192" s="76"/>
      <c r="X192" s="76"/>
      <c r="Y192" s="76"/>
      <c r="Z192" s="76"/>
      <c r="AA192" s="76"/>
      <c r="AB192" s="76"/>
      <c r="AC192" s="76"/>
      <c r="AD192" s="76"/>
      <c r="AE192" s="76"/>
      <c r="AF192" s="76"/>
      <c r="AG192" s="76"/>
      <c r="AH192" s="76"/>
      <c r="AI192" s="76"/>
      <c r="AJ192" s="76"/>
      <c r="AK192" s="76"/>
      <c r="AL192" s="76"/>
      <c r="AM192" s="76"/>
      <c r="AN192" s="76"/>
      <c r="AO192" s="76"/>
      <c r="AP192" s="76"/>
      <c r="AQ192" s="76"/>
      <c r="AR192" s="76"/>
      <c r="AS192" s="76"/>
      <c r="AT192" s="76"/>
      <c r="AU192" s="76"/>
      <c r="AV192" s="76"/>
      <c r="AW192" s="76"/>
      <c r="AX192" s="76"/>
      <c r="AY192" s="76"/>
      <c r="AZ192" s="76"/>
      <c r="BA192" s="76"/>
      <c r="BB192" s="76"/>
      <c r="BC192" s="76"/>
      <c r="BD192" s="76"/>
      <c r="BE192" s="76"/>
      <c r="BF192" s="76"/>
    </row>
    <row r="193" spans="1:58" ht="14.25" customHeight="1" x14ac:dyDescent="0.3">
      <c r="A193" s="76"/>
      <c r="B193" s="92"/>
      <c r="C193" s="92"/>
      <c r="D193" s="92"/>
      <c r="E193" s="92"/>
      <c r="F193" s="92"/>
      <c r="G193" s="92"/>
      <c r="H193" s="92"/>
      <c r="I193" s="92"/>
      <c r="J193" s="76"/>
      <c r="K193" s="76"/>
      <c r="L193" s="76"/>
      <c r="M193" s="76"/>
      <c r="N193" s="76"/>
      <c r="O193" s="76"/>
      <c r="P193" s="76"/>
      <c r="Q193" s="76"/>
      <c r="R193" s="76"/>
      <c r="S193" s="76"/>
      <c r="T193" s="76"/>
      <c r="U193" s="76"/>
      <c r="V193" s="76"/>
      <c r="W193" s="76"/>
      <c r="X193" s="76"/>
      <c r="Y193" s="76"/>
      <c r="Z193" s="76"/>
      <c r="AA193" s="76"/>
      <c r="AB193" s="76"/>
      <c r="AC193" s="76"/>
      <c r="AD193" s="76"/>
      <c r="AE193" s="76"/>
      <c r="AF193" s="76"/>
      <c r="AG193" s="76"/>
      <c r="AH193" s="76"/>
      <c r="AI193" s="76"/>
      <c r="AJ193" s="76"/>
      <c r="AK193" s="76"/>
      <c r="AL193" s="76"/>
      <c r="AM193" s="76"/>
      <c r="AN193" s="76"/>
      <c r="AO193" s="76"/>
      <c r="AP193" s="76"/>
      <c r="AQ193" s="76"/>
      <c r="AR193" s="76"/>
      <c r="AS193" s="76"/>
      <c r="AT193" s="76"/>
      <c r="AU193" s="76"/>
      <c r="AV193" s="76"/>
      <c r="AW193" s="76"/>
      <c r="AX193" s="76"/>
      <c r="AY193" s="76"/>
      <c r="AZ193" s="76"/>
      <c r="BA193" s="76"/>
      <c r="BB193" s="76"/>
      <c r="BC193" s="76"/>
      <c r="BD193" s="76"/>
      <c r="BE193" s="76"/>
      <c r="BF193" s="76"/>
    </row>
    <row r="194" spans="1:58" ht="14.25" customHeight="1" x14ac:dyDescent="0.3">
      <c r="A194" s="76"/>
      <c r="B194" s="92"/>
      <c r="C194" s="92"/>
      <c r="D194" s="92"/>
      <c r="E194" s="92"/>
      <c r="F194" s="92"/>
      <c r="G194" s="92"/>
      <c r="H194" s="92"/>
      <c r="I194" s="92"/>
      <c r="J194" s="76"/>
      <c r="K194" s="76"/>
      <c r="L194" s="76"/>
      <c r="M194" s="76"/>
      <c r="N194" s="76"/>
      <c r="O194" s="76"/>
      <c r="P194" s="76"/>
      <c r="Q194" s="76"/>
      <c r="R194" s="76"/>
      <c r="S194" s="76"/>
      <c r="T194" s="76"/>
      <c r="U194" s="76"/>
      <c r="V194" s="76"/>
      <c r="W194" s="76"/>
      <c r="X194" s="76"/>
      <c r="Y194" s="76"/>
      <c r="Z194" s="76"/>
      <c r="AA194" s="76"/>
      <c r="AB194" s="76"/>
      <c r="AC194" s="76"/>
      <c r="AD194" s="76"/>
      <c r="AE194" s="76"/>
      <c r="AF194" s="76"/>
      <c r="AG194" s="76"/>
      <c r="AH194" s="76"/>
      <c r="AI194" s="76"/>
      <c r="AJ194" s="76"/>
      <c r="AK194" s="76"/>
      <c r="AL194" s="76"/>
      <c r="AM194" s="76"/>
      <c r="AN194" s="76"/>
      <c r="AO194" s="76"/>
      <c r="AP194" s="76"/>
      <c r="AQ194" s="76"/>
      <c r="AR194" s="76"/>
      <c r="AS194" s="76"/>
      <c r="AT194" s="76"/>
      <c r="AU194" s="76"/>
      <c r="AV194" s="76"/>
      <c r="AW194" s="76"/>
      <c r="AX194" s="76"/>
      <c r="AY194" s="76"/>
      <c r="AZ194" s="76"/>
      <c r="BA194" s="76"/>
      <c r="BB194" s="76"/>
      <c r="BC194" s="76"/>
      <c r="BD194" s="76"/>
      <c r="BE194" s="76"/>
      <c r="BF194" s="76"/>
    </row>
    <row r="195" spans="1:58" ht="14.25" customHeight="1" x14ac:dyDescent="0.3">
      <c r="A195" s="76"/>
      <c r="B195" s="92"/>
      <c r="C195" s="92"/>
      <c r="D195" s="92"/>
      <c r="E195" s="92"/>
      <c r="F195" s="92"/>
      <c r="G195" s="92"/>
      <c r="H195" s="92"/>
      <c r="I195" s="92"/>
      <c r="J195" s="76"/>
      <c r="K195" s="76"/>
      <c r="L195" s="76"/>
      <c r="M195" s="76"/>
      <c r="N195" s="76"/>
      <c r="O195" s="76"/>
      <c r="P195" s="76"/>
      <c r="Q195" s="76"/>
      <c r="R195" s="76"/>
      <c r="S195" s="76"/>
      <c r="T195" s="76"/>
      <c r="U195" s="76"/>
      <c r="V195" s="76"/>
      <c r="W195" s="76"/>
      <c r="X195" s="76"/>
      <c r="Y195" s="76"/>
      <c r="Z195" s="76"/>
      <c r="AA195" s="76"/>
      <c r="AB195" s="76"/>
      <c r="AC195" s="76"/>
      <c r="AD195" s="76"/>
      <c r="AE195" s="76"/>
      <c r="AF195" s="76"/>
      <c r="AG195" s="76"/>
      <c r="AH195" s="76"/>
      <c r="AI195" s="76"/>
      <c r="AJ195" s="76"/>
      <c r="AK195" s="76"/>
      <c r="AL195" s="76"/>
      <c r="AM195" s="76"/>
      <c r="AN195" s="76"/>
      <c r="AO195" s="76"/>
      <c r="AP195" s="76"/>
      <c r="AQ195" s="76"/>
      <c r="AR195" s="76"/>
      <c r="AS195" s="76"/>
      <c r="AT195" s="76"/>
      <c r="AU195" s="76"/>
      <c r="AV195" s="76"/>
      <c r="AW195" s="76"/>
      <c r="AX195" s="76"/>
      <c r="AY195" s="76"/>
      <c r="AZ195" s="76"/>
      <c r="BA195" s="76"/>
      <c r="BB195" s="76"/>
      <c r="BC195" s="76"/>
      <c r="BD195" s="76"/>
      <c r="BE195" s="76"/>
      <c r="BF195" s="76"/>
    </row>
    <row r="196" spans="1:58" ht="14.25" customHeight="1" x14ac:dyDescent="0.3">
      <c r="A196" s="76"/>
      <c r="B196" s="92"/>
      <c r="C196" s="92"/>
      <c r="D196" s="92"/>
      <c r="E196" s="92"/>
      <c r="F196" s="92"/>
      <c r="G196" s="92"/>
      <c r="H196" s="92"/>
      <c r="I196" s="92"/>
      <c r="J196" s="76"/>
      <c r="K196" s="76"/>
      <c r="L196" s="76"/>
      <c r="M196" s="76"/>
      <c r="N196" s="76"/>
      <c r="O196" s="76"/>
      <c r="P196" s="76"/>
      <c r="Q196" s="76"/>
      <c r="R196" s="76"/>
      <c r="S196" s="76"/>
      <c r="T196" s="76"/>
      <c r="U196" s="76"/>
      <c r="V196" s="76"/>
      <c r="W196" s="76"/>
      <c r="X196" s="76"/>
      <c r="Y196" s="76"/>
      <c r="Z196" s="76"/>
      <c r="AA196" s="76"/>
      <c r="AB196" s="76"/>
      <c r="AC196" s="76"/>
      <c r="AD196" s="76"/>
      <c r="AE196" s="76"/>
      <c r="AF196" s="76"/>
      <c r="AG196" s="76"/>
      <c r="AH196" s="76"/>
      <c r="AI196" s="76"/>
      <c r="AJ196" s="76"/>
      <c r="AK196" s="76"/>
      <c r="AL196" s="76"/>
      <c r="AM196" s="76"/>
      <c r="AN196" s="76"/>
      <c r="AO196" s="76"/>
      <c r="AP196" s="76"/>
      <c r="AQ196" s="76"/>
      <c r="AR196" s="76"/>
      <c r="AS196" s="76"/>
      <c r="AT196" s="76"/>
      <c r="AU196" s="76"/>
      <c r="AV196" s="76"/>
      <c r="AW196" s="76"/>
      <c r="AX196" s="76"/>
      <c r="AY196" s="76"/>
      <c r="AZ196" s="76"/>
      <c r="BA196" s="76"/>
      <c r="BB196" s="76"/>
      <c r="BC196" s="76"/>
      <c r="BD196" s="76"/>
      <c r="BE196" s="76"/>
      <c r="BF196" s="76"/>
    </row>
    <row r="197" spans="1:58" ht="14.25" customHeight="1" x14ac:dyDescent="0.3">
      <c r="A197" s="76"/>
      <c r="B197" s="92"/>
      <c r="C197" s="92"/>
      <c r="D197" s="92"/>
      <c r="E197" s="92"/>
      <c r="F197" s="92"/>
      <c r="G197" s="92"/>
      <c r="H197" s="92"/>
      <c r="I197" s="92"/>
      <c r="J197" s="76"/>
      <c r="K197" s="76"/>
      <c r="L197" s="76"/>
      <c r="M197" s="76"/>
      <c r="N197" s="76"/>
      <c r="O197" s="76"/>
      <c r="P197" s="76"/>
      <c r="Q197" s="76"/>
      <c r="R197" s="76"/>
      <c r="S197" s="76"/>
      <c r="T197" s="76"/>
      <c r="U197" s="76"/>
      <c r="V197" s="76"/>
      <c r="W197" s="76"/>
      <c r="X197" s="76"/>
      <c r="Y197" s="76"/>
      <c r="Z197" s="76"/>
      <c r="AA197" s="76"/>
      <c r="AB197" s="76"/>
      <c r="AC197" s="76"/>
      <c r="AD197" s="76"/>
      <c r="AE197" s="76"/>
      <c r="AF197" s="76"/>
      <c r="AG197" s="76"/>
      <c r="AH197" s="76"/>
      <c r="AI197" s="76"/>
      <c r="AJ197" s="76"/>
      <c r="AK197" s="76"/>
      <c r="AL197" s="76"/>
      <c r="AM197" s="76"/>
      <c r="AN197" s="76"/>
      <c r="AO197" s="76"/>
      <c r="AP197" s="76"/>
      <c r="AQ197" s="76"/>
      <c r="AR197" s="76"/>
      <c r="AS197" s="76"/>
      <c r="AT197" s="76"/>
      <c r="AU197" s="76"/>
      <c r="AV197" s="76"/>
      <c r="AW197" s="76"/>
      <c r="AX197" s="76"/>
      <c r="AY197" s="76"/>
      <c r="AZ197" s="76"/>
      <c r="BA197" s="76"/>
      <c r="BB197" s="76"/>
      <c r="BC197" s="76"/>
      <c r="BD197" s="76"/>
      <c r="BE197" s="76"/>
      <c r="BF197" s="76"/>
    </row>
    <row r="198" spans="1:58" ht="14.25" customHeight="1" x14ac:dyDescent="0.3">
      <c r="A198" s="76"/>
      <c r="B198" s="92"/>
      <c r="C198" s="92"/>
      <c r="D198" s="92"/>
      <c r="E198" s="92"/>
      <c r="F198" s="92"/>
      <c r="G198" s="92"/>
      <c r="H198" s="92"/>
      <c r="I198" s="92"/>
      <c r="J198" s="76"/>
      <c r="K198" s="76"/>
      <c r="L198" s="76"/>
      <c r="M198" s="76"/>
      <c r="N198" s="76"/>
      <c r="O198" s="76"/>
      <c r="P198" s="76"/>
      <c r="Q198" s="76"/>
      <c r="R198" s="76"/>
      <c r="S198" s="76"/>
      <c r="T198" s="76"/>
      <c r="U198" s="76"/>
      <c r="V198" s="76"/>
      <c r="W198" s="76"/>
      <c r="X198" s="76"/>
      <c r="Y198" s="76"/>
      <c r="Z198" s="76"/>
      <c r="AA198" s="76"/>
      <c r="AB198" s="76"/>
      <c r="AC198" s="76"/>
      <c r="AD198" s="76"/>
      <c r="AE198" s="76"/>
      <c r="AF198" s="76"/>
      <c r="AG198" s="76"/>
      <c r="AH198" s="76"/>
      <c r="AI198" s="76"/>
      <c r="AJ198" s="76"/>
      <c r="AK198" s="76"/>
      <c r="AL198" s="76"/>
      <c r="AM198" s="76"/>
      <c r="AN198" s="76"/>
      <c r="AO198" s="76"/>
      <c r="AP198" s="76"/>
      <c r="AQ198" s="76"/>
      <c r="AR198" s="76"/>
      <c r="AS198" s="76"/>
      <c r="AT198" s="76"/>
      <c r="AU198" s="76"/>
      <c r="AV198" s="76"/>
      <c r="AW198" s="76"/>
      <c r="AX198" s="76"/>
      <c r="AY198" s="76"/>
      <c r="AZ198" s="76"/>
      <c r="BA198" s="76"/>
      <c r="BB198" s="76"/>
      <c r="BC198" s="76"/>
      <c r="BD198" s="76"/>
      <c r="BE198" s="76"/>
      <c r="BF198" s="76"/>
    </row>
    <row r="199" spans="1:58" ht="14.25" customHeight="1" x14ac:dyDescent="0.3">
      <c r="A199" s="76"/>
      <c r="B199" s="92"/>
      <c r="C199" s="92"/>
      <c r="D199" s="92"/>
      <c r="E199" s="92"/>
      <c r="F199" s="92"/>
      <c r="G199" s="92"/>
      <c r="H199" s="92"/>
      <c r="I199" s="92"/>
      <c r="J199" s="76"/>
      <c r="K199" s="76"/>
      <c r="L199" s="76"/>
      <c r="M199" s="76"/>
      <c r="N199" s="76"/>
      <c r="O199" s="76"/>
      <c r="P199" s="76"/>
      <c r="Q199" s="76"/>
      <c r="R199" s="76"/>
      <c r="S199" s="76"/>
      <c r="T199" s="76"/>
      <c r="U199" s="76"/>
      <c r="V199" s="76"/>
      <c r="W199" s="76"/>
      <c r="X199" s="76"/>
      <c r="Y199" s="76"/>
      <c r="Z199" s="76"/>
      <c r="AA199" s="76"/>
      <c r="AB199" s="76"/>
      <c r="AC199" s="76"/>
      <c r="AD199" s="76"/>
      <c r="AE199" s="76"/>
      <c r="AF199" s="76"/>
      <c r="AG199" s="76"/>
      <c r="AH199" s="76"/>
      <c r="AI199" s="76"/>
      <c r="AJ199" s="76"/>
      <c r="AK199" s="76"/>
      <c r="AL199" s="76"/>
      <c r="AM199" s="76"/>
      <c r="AN199" s="76"/>
      <c r="AO199" s="76"/>
      <c r="AP199" s="76"/>
      <c r="AQ199" s="76"/>
      <c r="AR199" s="76"/>
      <c r="AS199" s="76"/>
      <c r="AT199" s="76"/>
      <c r="AU199" s="76"/>
      <c r="AV199" s="76"/>
      <c r="AW199" s="76"/>
      <c r="AX199" s="76"/>
      <c r="AY199" s="76"/>
      <c r="AZ199" s="76"/>
      <c r="BA199" s="76"/>
      <c r="BB199" s="76"/>
      <c r="BC199" s="76"/>
      <c r="BD199" s="76"/>
      <c r="BE199" s="76"/>
      <c r="BF199" s="76"/>
    </row>
    <row r="200" spans="1:58" ht="14.25" customHeight="1" x14ac:dyDescent="0.3">
      <c r="A200" s="76"/>
      <c r="B200" s="92"/>
      <c r="C200" s="92"/>
      <c r="D200" s="92"/>
      <c r="E200" s="92"/>
      <c r="F200" s="92"/>
      <c r="G200" s="92"/>
      <c r="H200" s="92"/>
      <c r="I200" s="92"/>
      <c r="J200" s="76"/>
      <c r="K200" s="76"/>
      <c r="L200" s="76"/>
      <c r="M200" s="76"/>
      <c r="N200" s="76"/>
      <c r="O200" s="76"/>
      <c r="P200" s="76"/>
      <c r="Q200" s="76"/>
      <c r="R200" s="76"/>
      <c r="S200" s="76"/>
      <c r="T200" s="76"/>
      <c r="U200" s="76"/>
      <c r="V200" s="76"/>
      <c r="W200" s="76"/>
      <c r="X200" s="76"/>
      <c r="Y200" s="76"/>
      <c r="Z200" s="76"/>
      <c r="AA200" s="76"/>
      <c r="AB200" s="76"/>
      <c r="AC200" s="76"/>
      <c r="AD200" s="76"/>
      <c r="AE200" s="76"/>
      <c r="AF200" s="76"/>
      <c r="AG200" s="76"/>
      <c r="AH200" s="76"/>
      <c r="AI200" s="76"/>
      <c r="AJ200" s="76"/>
      <c r="AK200" s="76"/>
      <c r="AL200" s="76"/>
      <c r="AM200" s="76"/>
      <c r="AN200" s="76"/>
      <c r="AO200" s="76"/>
      <c r="AP200" s="76"/>
      <c r="AQ200" s="76"/>
      <c r="AR200" s="76"/>
      <c r="AS200" s="76"/>
      <c r="AT200" s="76"/>
      <c r="AU200" s="76"/>
      <c r="AV200" s="76"/>
      <c r="AW200" s="76"/>
      <c r="AX200" s="76"/>
      <c r="AY200" s="76"/>
      <c r="AZ200" s="76"/>
      <c r="BA200" s="76"/>
      <c r="BB200" s="76"/>
      <c r="BC200" s="76"/>
      <c r="BD200" s="76"/>
      <c r="BE200" s="76"/>
      <c r="BF200" s="76"/>
    </row>
    <row r="201" spans="1:58" ht="14.25" customHeight="1" x14ac:dyDescent="0.3">
      <c r="A201" s="76"/>
      <c r="B201" s="92"/>
      <c r="C201" s="92"/>
      <c r="D201" s="92"/>
      <c r="E201" s="92"/>
      <c r="F201" s="92"/>
      <c r="G201" s="92"/>
      <c r="H201" s="92"/>
      <c r="I201" s="92"/>
      <c r="J201" s="76"/>
      <c r="K201" s="76"/>
      <c r="L201" s="76"/>
      <c r="M201" s="76"/>
      <c r="N201" s="76"/>
      <c r="O201" s="76"/>
      <c r="P201" s="76"/>
      <c r="Q201" s="76"/>
      <c r="R201" s="76"/>
      <c r="S201" s="76"/>
      <c r="T201" s="76"/>
      <c r="U201" s="76"/>
      <c r="V201" s="76"/>
      <c r="W201" s="76"/>
      <c r="X201" s="76"/>
      <c r="Y201" s="76"/>
      <c r="Z201" s="76"/>
      <c r="AA201" s="76"/>
      <c r="AB201" s="76"/>
      <c r="AC201" s="76"/>
      <c r="AD201" s="76"/>
      <c r="AE201" s="76"/>
      <c r="AF201" s="76"/>
      <c r="AG201" s="76"/>
      <c r="AH201" s="76"/>
      <c r="AI201" s="76"/>
      <c r="AJ201" s="76"/>
      <c r="AK201" s="76"/>
      <c r="AL201" s="76"/>
      <c r="AM201" s="76"/>
      <c r="AN201" s="76"/>
      <c r="AO201" s="76"/>
      <c r="AP201" s="76"/>
      <c r="AQ201" s="76"/>
      <c r="AR201" s="76"/>
      <c r="AS201" s="76"/>
      <c r="AT201" s="76"/>
      <c r="AU201" s="76"/>
      <c r="AV201" s="76"/>
      <c r="AW201" s="76"/>
      <c r="AX201" s="76"/>
      <c r="AY201" s="76"/>
      <c r="AZ201" s="76"/>
      <c r="BA201" s="76"/>
      <c r="BB201" s="76"/>
      <c r="BC201" s="76"/>
      <c r="BD201" s="76"/>
      <c r="BE201" s="76"/>
      <c r="BF201" s="76"/>
    </row>
    <row r="202" spans="1:58" ht="14.25" customHeight="1" x14ac:dyDescent="0.3">
      <c r="A202" s="76"/>
      <c r="B202" s="92"/>
      <c r="C202" s="92"/>
      <c r="D202" s="92"/>
      <c r="E202" s="92"/>
      <c r="F202" s="92"/>
      <c r="G202" s="92"/>
      <c r="H202" s="92"/>
      <c r="I202" s="92"/>
      <c r="J202" s="76"/>
      <c r="K202" s="76"/>
      <c r="L202" s="76"/>
      <c r="M202" s="76"/>
      <c r="N202" s="76"/>
      <c r="O202" s="76"/>
      <c r="P202" s="76"/>
      <c r="Q202" s="76"/>
      <c r="R202" s="76"/>
      <c r="S202" s="76"/>
      <c r="T202" s="76"/>
      <c r="U202" s="76"/>
      <c r="V202" s="76"/>
      <c r="W202" s="76"/>
      <c r="X202" s="76"/>
      <c r="Y202" s="76"/>
      <c r="Z202" s="76"/>
      <c r="AA202" s="76"/>
      <c r="AB202" s="76"/>
      <c r="AC202" s="76"/>
      <c r="AD202" s="76"/>
      <c r="AE202" s="76"/>
      <c r="AF202" s="76"/>
      <c r="AG202" s="76"/>
      <c r="AH202" s="76"/>
      <c r="AI202" s="76"/>
      <c r="AJ202" s="76"/>
      <c r="AK202" s="76"/>
      <c r="AL202" s="76"/>
      <c r="AM202" s="76"/>
      <c r="AN202" s="76"/>
      <c r="AO202" s="76"/>
      <c r="AP202" s="76"/>
      <c r="AQ202" s="76"/>
      <c r="AR202" s="76"/>
      <c r="AS202" s="76"/>
      <c r="AT202" s="76"/>
      <c r="AU202" s="76"/>
      <c r="AV202" s="76"/>
      <c r="AW202" s="76"/>
      <c r="AX202" s="76"/>
      <c r="AY202" s="76"/>
      <c r="AZ202" s="76"/>
      <c r="BA202" s="76"/>
      <c r="BB202" s="76"/>
      <c r="BC202" s="76"/>
      <c r="BD202" s="76"/>
      <c r="BE202" s="76"/>
      <c r="BF202" s="76"/>
    </row>
    <row r="203" spans="1:58" ht="14.25" customHeight="1" x14ac:dyDescent="0.3">
      <c r="A203" s="76"/>
      <c r="B203" s="92"/>
      <c r="C203" s="92"/>
      <c r="D203" s="92"/>
      <c r="E203" s="92"/>
      <c r="F203" s="92"/>
      <c r="G203" s="92"/>
      <c r="H203" s="92"/>
      <c r="I203" s="92"/>
      <c r="J203" s="76"/>
      <c r="K203" s="76"/>
      <c r="L203" s="76"/>
      <c r="M203" s="76"/>
      <c r="N203" s="76"/>
      <c r="O203" s="76"/>
      <c r="P203" s="76"/>
      <c r="Q203" s="76"/>
      <c r="R203" s="76"/>
      <c r="S203" s="76"/>
      <c r="T203" s="76"/>
      <c r="U203" s="76"/>
      <c r="V203" s="76"/>
      <c r="W203" s="76"/>
      <c r="X203" s="76"/>
      <c r="Y203" s="76"/>
      <c r="Z203" s="76"/>
      <c r="AA203" s="76"/>
      <c r="AB203" s="76"/>
      <c r="AC203" s="76"/>
      <c r="AD203" s="76"/>
      <c r="AE203" s="76"/>
      <c r="AF203" s="76"/>
      <c r="AG203" s="76"/>
      <c r="AH203" s="76"/>
      <c r="AI203" s="76"/>
      <c r="AJ203" s="76"/>
      <c r="AK203" s="76"/>
      <c r="AL203" s="76"/>
      <c r="AM203" s="76"/>
      <c r="AN203" s="76"/>
      <c r="AO203" s="76"/>
      <c r="AP203" s="76"/>
      <c r="AQ203" s="76"/>
      <c r="AR203" s="76"/>
      <c r="AS203" s="76"/>
      <c r="AT203" s="76"/>
      <c r="AU203" s="76"/>
      <c r="AV203" s="76"/>
      <c r="AW203" s="76"/>
      <c r="AX203" s="76"/>
      <c r="AY203" s="76"/>
      <c r="AZ203" s="76"/>
      <c r="BA203" s="76"/>
      <c r="BB203" s="76"/>
      <c r="BC203" s="76"/>
      <c r="BD203" s="76"/>
      <c r="BE203" s="76"/>
      <c r="BF203" s="76"/>
    </row>
    <row r="204" spans="1:58" ht="14.25" customHeight="1" x14ac:dyDescent="0.3">
      <c r="A204" s="76"/>
      <c r="B204" s="92"/>
      <c r="C204" s="92"/>
      <c r="D204" s="92"/>
      <c r="E204" s="92"/>
      <c r="F204" s="92"/>
      <c r="G204" s="92"/>
      <c r="H204" s="92"/>
      <c r="I204" s="92"/>
      <c r="J204" s="76"/>
      <c r="K204" s="76"/>
      <c r="L204" s="76"/>
      <c r="M204" s="76"/>
      <c r="N204" s="76"/>
      <c r="O204" s="76"/>
      <c r="P204" s="76"/>
      <c r="Q204" s="76"/>
      <c r="R204" s="76"/>
      <c r="S204" s="76"/>
      <c r="T204" s="76"/>
      <c r="U204" s="76"/>
      <c r="V204" s="76"/>
      <c r="W204" s="76"/>
      <c r="X204" s="76"/>
      <c r="Y204" s="76"/>
      <c r="Z204" s="76"/>
      <c r="AA204" s="76"/>
      <c r="AB204" s="76"/>
      <c r="AC204" s="76"/>
      <c r="AD204" s="76"/>
      <c r="AE204" s="76"/>
      <c r="AF204" s="76"/>
      <c r="AG204" s="76"/>
      <c r="AH204" s="76"/>
      <c r="AI204" s="76"/>
      <c r="AJ204" s="76"/>
      <c r="AK204" s="76"/>
      <c r="AL204" s="76"/>
      <c r="AM204" s="76"/>
      <c r="AN204" s="76"/>
      <c r="AO204" s="76"/>
      <c r="AP204" s="76"/>
      <c r="AQ204" s="76"/>
      <c r="AR204" s="76"/>
      <c r="AS204" s="76"/>
      <c r="AT204" s="76"/>
      <c r="AU204" s="76"/>
      <c r="AV204" s="76"/>
      <c r="AW204" s="76"/>
      <c r="AX204" s="76"/>
      <c r="AY204" s="76"/>
      <c r="AZ204" s="76"/>
      <c r="BA204" s="76"/>
      <c r="BB204" s="76"/>
      <c r="BC204" s="76"/>
      <c r="BD204" s="76"/>
      <c r="BE204" s="76"/>
      <c r="BF204" s="76"/>
    </row>
    <row r="205" spans="1:58" ht="14.25" customHeight="1" x14ac:dyDescent="0.3">
      <c r="A205" s="76"/>
      <c r="B205" s="92"/>
      <c r="C205" s="92"/>
      <c r="D205" s="92"/>
      <c r="E205" s="92"/>
      <c r="F205" s="92"/>
      <c r="G205" s="92"/>
      <c r="H205" s="92"/>
      <c r="I205" s="92"/>
      <c r="J205" s="76"/>
      <c r="K205" s="76"/>
      <c r="L205" s="76"/>
      <c r="M205" s="76"/>
      <c r="N205" s="76"/>
      <c r="O205" s="76"/>
      <c r="P205" s="76"/>
      <c r="Q205" s="76"/>
      <c r="R205" s="76"/>
      <c r="S205" s="76"/>
      <c r="T205" s="76"/>
      <c r="U205" s="76"/>
      <c r="V205" s="76"/>
      <c r="W205" s="76"/>
      <c r="X205" s="76"/>
      <c r="Y205" s="76"/>
      <c r="Z205" s="76"/>
      <c r="AA205" s="76"/>
      <c r="AB205" s="76"/>
      <c r="AC205" s="76"/>
      <c r="AD205" s="76"/>
      <c r="AE205" s="76"/>
      <c r="AF205" s="76"/>
      <c r="AG205" s="76"/>
      <c r="AH205" s="76"/>
      <c r="AI205" s="76"/>
      <c r="AJ205" s="76"/>
      <c r="AK205" s="76"/>
      <c r="AL205" s="76"/>
      <c r="AM205" s="76"/>
      <c r="AN205" s="76"/>
      <c r="AO205" s="76"/>
      <c r="AP205" s="76"/>
      <c r="AQ205" s="76"/>
      <c r="AR205" s="76"/>
      <c r="AS205" s="76"/>
      <c r="AT205" s="76"/>
      <c r="AU205" s="76"/>
      <c r="AV205" s="76"/>
      <c r="AW205" s="76"/>
      <c r="AX205" s="76"/>
      <c r="AY205" s="76"/>
      <c r="AZ205" s="76"/>
      <c r="BA205" s="76"/>
      <c r="BB205" s="76"/>
      <c r="BC205" s="76"/>
      <c r="BD205" s="76"/>
      <c r="BE205" s="76"/>
      <c r="BF205" s="76"/>
    </row>
    <row r="206" spans="1:58" ht="14.25" customHeight="1" x14ac:dyDescent="0.3">
      <c r="A206" s="76"/>
      <c r="B206" s="92"/>
      <c r="C206" s="92"/>
      <c r="D206" s="92"/>
      <c r="E206" s="92"/>
      <c r="F206" s="92"/>
      <c r="G206" s="92"/>
      <c r="H206" s="92"/>
      <c r="I206" s="92"/>
      <c r="J206" s="76"/>
      <c r="K206" s="76"/>
      <c r="L206" s="76"/>
      <c r="M206" s="76"/>
      <c r="N206" s="76"/>
      <c r="O206" s="76"/>
      <c r="P206" s="76"/>
      <c r="Q206" s="76"/>
      <c r="R206" s="76"/>
      <c r="S206" s="76"/>
      <c r="T206" s="76"/>
      <c r="U206" s="76"/>
      <c r="V206" s="76"/>
      <c r="W206" s="76"/>
      <c r="X206" s="76"/>
      <c r="Y206" s="76"/>
      <c r="Z206" s="76"/>
      <c r="AA206" s="76"/>
      <c r="AB206" s="76"/>
      <c r="AC206" s="76"/>
      <c r="AD206" s="76"/>
      <c r="AE206" s="76"/>
      <c r="AF206" s="76"/>
      <c r="AG206" s="76"/>
      <c r="AH206" s="76"/>
      <c r="AI206" s="76"/>
      <c r="AJ206" s="76"/>
      <c r="AK206" s="76"/>
      <c r="AL206" s="76"/>
      <c r="AM206" s="76"/>
      <c r="AN206" s="76"/>
      <c r="AO206" s="76"/>
      <c r="AP206" s="76"/>
      <c r="AQ206" s="76"/>
      <c r="AR206" s="76"/>
      <c r="AS206" s="76"/>
      <c r="AT206" s="76"/>
      <c r="AU206" s="76"/>
      <c r="AV206" s="76"/>
      <c r="AW206" s="76"/>
      <c r="AX206" s="76"/>
      <c r="AY206" s="76"/>
      <c r="AZ206" s="76"/>
      <c r="BA206" s="76"/>
      <c r="BB206" s="76"/>
      <c r="BC206" s="76"/>
      <c r="BD206" s="76"/>
      <c r="BE206" s="76"/>
      <c r="BF206" s="76"/>
    </row>
    <row r="207" spans="1:58" ht="14.25" customHeight="1" x14ac:dyDescent="0.3">
      <c r="A207" s="76"/>
      <c r="B207" s="92"/>
      <c r="C207" s="92"/>
      <c r="D207" s="92"/>
      <c r="E207" s="92"/>
      <c r="F207" s="92"/>
      <c r="G207" s="92"/>
      <c r="H207" s="92"/>
      <c r="I207" s="92"/>
      <c r="J207" s="76"/>
      <c r="K207" s="76"/>
      <c r="L207" s="76"/>
      <c r="M207" s="76"/>
      <c r="N207" s="76"/>
      <c r="O207" s="76"/>
      <c r="P207" s="76"/>
      <c r="Q207" s="76"/>
      <c r="R207" s="76"/>
      <c r="S207" s="76"/>
      <c r="T207" s="76"/>
      <c r="U207" s="76"/>
      <c r="V207" s="76"/>
      <c r="W207" s="76"/>
      <c r="X207" s="76"/>
      <c r="Y207" s="76"/>
      <c r="Z207" s="76"/>
      <c r="AA207" s="76"/>
      <c r="AB207" s="76"/>
      <c r="AC207" s="76"/>
      <c r="AD207" s="76"/>
      <c r="AE207" s="76"/>
      <c r="AF207" s="76"/>
      <c r="AG207" s="76"/>
      <c r="AH207" s="76"/>
      <c r="AI207" s="76"/>
      <c r="AJ207" s="76"/>
      <c r="AK207" s="76"/>
      <c r="AL207" s="76"/>
      <c r="AM207" s="76"/>
      <c r="AN207" s="76"/>
      <c r="AO207" s="76"/>
      <c r="AP207" s="76"/>
      <c r="AQ207" s="76"/>
      <c r="AR207" s="76"/>
      <c r="AS207" s="76"/>
      <c r="AT207" s="76"/>
      <c r="AU207" s="76"/>
      <c r="AV207" s="76"/>
      <c r="AW207" s="76"/>
      <c r="AX207" s="76"/>
      <c r="AY207" s="76"/>
      <c r="AZ207" s="76"/>
      <c r="BA207" s="76"/>
      <c r="BB207" s="76"/>
      <c r="BC207" s="76"/>
      <c r="BD207" s="76"/>
      <c r="BE207" s="76"/>
      <c r="BF207" s="76"/>
    </row>
    <row r="208" spans="1:58" ht="14.25" customHeight="1" x14ac:dyDescent="0.3">
      <c r="A208" s="76"/>
      <c r="B208" s="92"/>
      <c r="C208" s="92"/>
      <c r="D208" s="92"/>
      <c r="E208" s="92"/>
      <c r="F208" s="92"/>
      <c r="G208" s="92"/>
      <c r="H208" s="92"/>
      <c r="I208" s="92"/>
      <c r="J208" s="76"/>
      <c r="K208" s="76"/>
      <c r="L208" s="76"/>
      <c r="M208" s="76"/>
      <c r="N208" s="76"/>
      <c r="O208" s="76"/>
      <c r="P208" s="76"/>
      <c r="Q208" s="76"/>
      <c r="R208" s="76"/>
      <c r="S208" s="76"/>
      <c r="T208" s="76"/>
      <c r="U208" s="76"/>
      <c r="V208" s="76"/>
      <c r="W208" s="76"/>
      <c r="X208" s="76"/>
      <c r="Y208" s="76"/>
      <c r="Z208" s="76"/>
      <c r="AA208" s="76"/>
      <c r="AB208" s="76"/>
      <c r="AC208" s="76"/>
      <c r="AD208" s="76"/>
      <c r="AE208" s="76"/>
      <c r="AF208" s="76"/>
      <c r="AG208" s="76"/>
      <c r="AH208" s="76"/>
      <c r="AI208" s="76"/>
      <c r="AJ208" s="76"/>
      <c r="AK208" s="76"/>
      <c r="AL208" s="76"/>
      <c r="AM208" s="76"/>
      <c r="AN208" s="76"/>
      <c r="AO208" s="76"/>
      <c r="AP208" s="76"/>
      <c r="AQ208" s="76"/>
      <c r="AR208" s="76"/>
      <c r="AS208" s="76"/>
      <c r="AT208" s="76"/>
      <c r="AU208" s="76"/>
      <c r="AV208" s="76"/>
      <c r="AW208" s="76"/>
      <c r="AX208" s="76"/>
      <c r="AY208" s="76"/>
      <c r="AZ208" s="76"/>
      <c r="BA208" s="76"/>
      <c r="BB208" s="76"/>
      <c r="BC208" s="76"/>
      <c r="BD208" s="76"/>
      <c r="BE208" s="76"/>
      <c r="BF208" s="76"/>
    </row>
    <row r="209" spans="1:58" ht="14.25" customHeight="1" x14ac:dyDescent="0.3">
      <c r="A209" s="76"/>
      <c r="B209" s="92"/>
      <c r="C209" s="92"/>
      <c r="D209" s="92"/>
      <c r="E209" s="92"/>
      <c r="F209" s="92"/>
      <c r="G209" s="92"/>
      <c r="H209" s="92"/>
      <c r="I209" s="92"/>
      <c r="J209" s="76"/>
      <c r="K209" s="76"/>
      <c r="L209" s="76"/>
      <c r="M209" s="76"/>
      <c r="N209" s="76"/>
      <c r="O209" s="76"/>
      <c r="P209" s="76"/>
      <c r="Q209" s="76"/>
      <c r="R209" s="76"/>
      <c r="S209" s="76"/>
      <c r="T209" s="76"/>
      <c r="U209" s="76"/>
      <c r="V209" s="76"/>
      <c r="W209" s="76"/>
      <c r="X209" s="76"/>
      <c r="Y209" s="76"/>
      <c r="Z209" s="76"/>
      <c r="AA209" s="76"/>
      <c r="AB209" s="76"/>
      <c r="AC209" s="76"/>
      <c r="AD209" s="76"/>
      <c r="AE209" s="76"/>
      <c r="AF209" s="76"/>
      <c r="AG209" s="76"/>
      <c r="AH209" s="76"/>
      <c r="AI209" s="76"/>
      <c r="AJ209" s="76"/>
      <c r="AK209" s="76"/>
      <c r="AL209" s="76"/>
      <c r="AM209" s="76"/>
      <c r="AN209" s="76"/>
      <c r="AO209" s="76"/>
      <c r="AP209" s="76"/>
      <c r="AQ209" s="76"/>
      <c r="AR209" s="76"/>
      <c r="AS209" s="76"/>
      <c r="AT209" s="76"/>
      <c r="AU209" s="76"/>
      <c r="AV209" s="76"/>
      <c r="AW209" s="76"/>
      <c r="AX209" s="76"/>
      <c r="AY209" s="76"/>
      <c r="AZ209" s="76"/>
      <c r="BA209" s="76"/>
      <c r="BB209" s="76"/>
      <c r="BC209" s="76"/>
      <c r="BD209" s="76"/>
      <c r="BE209" s="76"/>
      <c r="BF209" s="76"/>
    </row>
    <row r="210" spans="1:58" ht="14.25" customHeight="1" x14ac:dyDescent="0.3">
      <c r="A210" s="76"/>
      <c r="B210" s="92"/>
      <c r="C210" s="92"/>
      <c r="D210" s="92"/>
      <c r="E210" s="92"/>
      <c r="F210" s="92"/>
      <c r="G210" s="92"/>
      <c r="H210" s="92"/>
      <c r="I210" s="92"/>
      <c r="J210" s="76"/>
      <c r="K210" s="76"/>
      <c r="L210" s="76"/>
      <c r="M210" s="76"/>
      <c r="N210" s="76"/>
      <c r="O210" s="76"/>
      <c r="P210" s="76"/>
      <c r="Q210" s="76"/>
      <c r="R210" s="76"/>
      <c r="S210" s="76"/>
      <c r="T210" s="76"/>
      <c r="U210" s="76"/>
      <c r="V210" s="76"/>
      <c r="W210" s="76"/>
      <c r="X210" s="76"/>
      <c r="Y210" s="76"/>
      <c r="Z210" s="76"/>
      <c r="AA210" s="76"/>
      <c r="AB210" s="76"/>
      <c r="AC210" s="76"/>
      <c r="AD210" s="76"/>
      <c r="AE210" s="76"/>
      <c r="AF210" s="76"/>
      <c r="AG210" s="76"/>
      <c r="AH210" s="76"/>
      <c r="AI210" s="76"/>
      <c r="AJ210" s="76"/>
      <c r="AK210" s="76"/>
      <c r="AL210" s="76"/>
      <c r="AM210" s="76"/>
      <c r="AN210" s="76"/>
      <c r="AO210" s="76"/>
      <c r="AP210" s="76"/>
      <c r="AQ210" s="76"/>
      <c r="AR210" s="76"/>
      <c r="AS210" s="76"/>
      <c r="AT210" s="76"/>
      <c r="AU210" s="76"/>
      <c r="AV210" s="76"/>
      <c r="AW210" s="76"/>
      <c r="AX210" s="76"/>
      <c r="AY210" s="76"/>
      <c r="AZ210" s="76"/>
      <c r="BA210" s="76"/>
      <c r="BB210" s="76"/>
      <c r="BC210" s="76"/>
      <c r="BD210" s="76"/>
      <c r="BE210" s="76"/>
      <c r="BF210" s="76"/>
    </row>
    <row r="211" spans="1:58" ht="14.25" customHeight="1" x14ac:dyDescent="0.3">
      <c r="A211" s="76"/>
      <c r="B211" s="92"/>
      <c r="C211" s="92"/>
      <c r="D211" s="92"/>
      <c r="E211" s="92"/>
      <c r="F211" s="92"/>
      <c r="G211" s="92"/>
      <c r="H211" s="92"/>
      <c r="I211" s="92"/>
      <c r="J211" s="76"/>
      <c r="K211" s="76"/>
      <c r="L211" s="76"/>
      <c r="M211" s="76"/>
      <c r="N211" s="76"/>
      <c r="O211" s="76"/>
      <c r="P211" s="76"/>
      <c r="Q211" s="76"/>
      <c r="R211" s="76"/>
      <c r="S211" s="76"/>
      <c r="T211" s="76"/>
      <c r="U211" s="76"/>
      <c r="V211" s="76"/>
      <c r="W211" s="76"/>
      <c r="X211" s="76"/>
      <c r="Y211" s="76"/>
      <c r="Z211" s="76"/>
      <c r="AA211" s="76"/>
      <c r="AB211" s="76"/>
      <c r="AC211" s="76"/>
      <c r="AD211" s="76"/>
      <c r="AE211" s="76"/>
      <c r="AF211" s="76"/>
      <c r="AG211" s="76"/>
      <c r="AH211" s="76"/>
      <c r="AI211" s="76"/>
      <c r="AJ211" s="76"/>
      <c r="AK211" s="76"/>
      <c r="AL211" s="76"/>
      <c r="AM211" s="76"/>
      <c r="AN211" s="76"/>
      <c r="AO211" s="76"/>
      <c r="AP211" s="76"/>
      <c r="AQ211" s="76"/>
      <c r="AR211" s="76"/>
      <c r="AS211" s="76"/>
      <c r="AT211" s="76"/>
      <c r="AU211" s="76"/>
      <c r="AV211" s="76"/>
      <c r="AW211" s="76"/>
      <c r="AX211" s="76"/>
      <c r="AY211" s="76"/>
      <c r="AZ211" s="76"/>
      <c r="BA211" s="76"/>
      <c r="BB211" s="76"/>
      <c r="BC211" s="76"/>
      <c r="BD211" s="76"/>
      <c r="BE211" s="76"/>
      <c r="BF211" s="76"/>
    </row>
    <row r="212" spans="1:58" ht="14.25" customHeight="1" x14ac:dyDescent="0.3">
      <c r="A212" s="76"/>
      <c r="B212" s="92"/>
      <c r="C212" s="92"/>
      <c r="D212" s="92"/>
      <c r="E212" s="92"/>
      <c r="F212" s="92"/>
      <c r="G212" s="92"/>
      <c r="H212" s="92"/>
      <c r="I212" s="92"/>
      <c r="J212" s="76"/>
      <c r="K212" s="76"/>
      <c r="L212" s="76"/>
      <c r="M212" s="76"/>
      <c r="N212" s="76"/>
      <c r="O212" s="76"/>
      <c r="P212" s="76"/>
      <c r="Q212" s="76"/>
      <c r="R212" s="76"/>
      <c r="S212" s="76"/>
      <c r="T212" s="76"/>
      <c r="U212" s="76"/>
      <c r="V212" s="76"/>
      <c r="W212" s="76"/>
      <c r="X212" s="76"/>
      <c r="Y212" s="76"/>
      <c r="Z212" s="76"/>
      <c r="AA212" s="76"/>
      <c r="AB212" s="76"/>
      <c r="AC212" s="76"/>
      <c r="AD212" s="76"/>
      <c r="AE212" s="76"/>
      <c r="AF212" s="76"/>
      <c r="AG212" s="76"/>
      <c r="AH212" s="76"/>
      <c r="AI212" s="76"/>
      <c r="AJ212" s="76"/>
      <c r="AK212" s="76"/>
      <c r="AL212" s="76"/>
      <c r="AM212" s="76"/>
      <c r="AN212" s="76"/>
      <c r="AO212" s="76"/>
      <c r="AP212" s="76"/>
      <c r="AQ212" s="76"/>
      <c r="AR212" s="76"/>
      <c r="AS212" s="76"/>
      <c r="AT212" s="76"/>
      <c r="AU212" s="76"/>
      <c r="AV212" s="76"/>
      <c r="AW212" s="76"/>
      <c r="AX212" s="76"/>
      <c r="AY212" s="76"/>
      <c r="AZ212" s="76"/>
      <c r="BA212" s="76"/>
      <c r="BB212" s="76"/>
      <c r="BC212" s="76"/>
      <c r="BD212" s="76"/>
      <c r="BE212" s="76"/>
      <c r="BF212" s="76"/>
    </row>
    <row r="213" spans="1:58" ht="14.25" customHeight="1" x14ac:dyDescent="0.3">
      <c r="A213" s="76"/>
      <c r="B213" s="92"/>
      <c r="C213" s="92"/>
      <c r="D213" s="92"/>
      <c r="E213" s="92"/>
      <c r="F213" s="92"/>
      <c r="G213" s="92"/>
      <c r="H213" s="92"/>
      <c r="I213" s="92"/>
      <c r="J213" s="76"/>
      <c r="K213" s="76"/>
      <c r="L213" s="76"/>
      <c r="M213" s="76"/>
      <c r="N213" s="76"/>
      <c r="O213" s="76"/>
      <c r="P213" s="76"/>
      <c r="Q213" s="76"/>
      <c r="R213" s="76"/>
      <c r="S213" s="76"/>
      <c r="T213" s="76"/>
      <c r="U213" s="76"/>
      <c r="V213" s="76"/>
      <c r="W213" s="76"/>
      <c r="X213" s="76"/>
      <c r="Y213" s="76"/>
      <c r="Z213" s="76"/>
      <c r="AA213" s="76"/>
      <c r="AB213" s="76"/>
      <c r="AC213" s="76"/>
      <c r="AD213" s="76"/>
      <c r="AE213" s="76"/>
      <c r="AF213" s="76"/>
      <c r="AG213" s="76"/>
      <c r="AH213" s="76"/>
      <c r="AI213" s="76"/>
      <c r="AJ213" s="76"/>
      <c r="AK213" s="76"/>
      <c r="AL213" s="76"/>
      <c r="AM213" s="76"/>
      <c r="AN213" s="76"/>
      <c r="AO213" s="76"/>
      <c r="AP213" s="76"/>
      <c r="AQ213" s="76"/>
      <c r="AR213" s="76"/>
      <c r="AS213" s="76"/>
      <c r="AT213" s="76"/>
      <c r="AU213" s="76"/>
      <c r="AV213" s="76"/>
      <c r="AW213" s="76"/>
      <c r="AX213" s="76"/>
      <c r="AY213" s="76"/>
      <c r="AZ213" s="76"/>
      <c r="BA213" s="76"/>
      <c r="BB213" s="76"/>
      <c r="BC213" s="76"/>
      <c r="BD213" s="76"/>
      <c r="BE213" s="76"/>
      <c r="BF213" s="76"/>
    </row>
    <row r="214" spans="1:58" ht="14.25" customHeight="1" x14ac:dyDescent="0.3">
      <c r="A214" s="76"/>
      <c r="B214" s="92"/>
      <c r="C214" s="92"/>
      <c r="D214" s="92"/>
      <c r="E214" s="92"/>
      <c r="F214" s="92"/>
      <c r="G214" s="92"/>
      <c r="H214" s="92"/>
      <c r="I214" s="92"/>
      <c r="J214" s="76"/>
      <c r="K214" s="76"/>
      <c r="L214" s="76"/>
      <c r="M214" s="76"/>
      <c r="N214" s="76"/>
      <c r="O214" s="76"/>
      <c r="P214" s="76"/>
      <c r="Q214" s="76"/>
      <c r="R214" s="76"/>
      <c r="S214" s="76"/>
      <c r="T214" s="76"/>
      <c r="U214" s="76"/>
      <c r="V214" s="76"/>
      <c r="W214" s="76"/>
      <c r="X214" s="76"/>
      <c r="Y214" s="76"/>
      <c r="Z214" s="76"/>
      <c r="AA214" s="76"/>
      <c r="AB214" s="76"/>
      <c r="AC214" s="76"/>
      <c r="AD214" s="76"/>
      <c r="AE214" s="76"/>
      <c r="AF214" s="76"/>
      <c r="AG214" s="76"/>
      <c r="AH214" s="76"/>
      <c r="AI214" s="76"/>
      <c r="AJ214" s="76"/>
      <c r="AK214" s="76"/>
      <c r="AL214" s="76"/>
      <c r="AM214" s="76"/>
      <c r="AN214" s="76"/>
      <c r="AO214" s="76"/>
      <c r="AP214" s="76"/>
      <c r="AQ214" s="76"/>
      <c r="AR214" s="76"/>
      <c r="AS214" s="76"/>
      <c r="AT214" s="76"/>
      <c r="AU214" s="76"/>
      <c r="AV214" s="76"/>
      <c r="AW214" s="76"/>
      <c r="AX214" s="76"/>
      <c r="AY214" s="76"/>
      <c r="AZ214" s="76"/>
      <c r="BA214" s="76"/>
      <c r="BB214" s="76"/>
      <c r="BC214" s="76"/>
      <c r="BD214" s="76"/>
      <c r="BE214" s="76"/>
      <c r="BF214" s="76"/>
    </row>
    <row r="215" spans="1:58" ht="14.25" customHeight="1" x14ac:dyDescent="0.3">
      <c r="A215" s="76"/>
      <c r="B215" s="92"/>
      <c r="C215" s="92"/>
      <c r="D215" s="92"/>
      <c r="E215" s="92"/>
      <c r="F215" s="92"/>
      <c r="G215" s="92"/>
      <c r="H215" s="92"/>
      <c r="I215" s="92"/>
      <c r="J215" s="76"/>
      <c r="K215" s="76"/>
      <c r="L215" s="76"/>
      <c r="M215" s="76"/>
      <c r="N215" s="76"/>
      <c r="O215" s="76"/>
      <c r="P215" s="76"/>
      <c r="Q215" s="76"/>
      <c r="R215" s="76"/>
      <c r="S215" s="76"/>
      <c r="T215" s="76"/>
      <c r="U215" s="76"/>
      <c r="V215" s="76"/>
      <c r="W215" s="76"/>
      <c r="X215" s="76"/>
      <c r="Y215" s="76"/>
      <c r="Z215" s="76"/>
      <c r="AA215" s="76"/>
      <c r="AB215" s="76"/>
      <c r="AC215" s="76"/>
      <c r="AD215" s="76"/>
      <c r="AE215" s="76"/>
      <c r="AF215" s="76"/>
      <c r="AG215" s="76"/>
      <c r="AH215" s="76"/>
      <c r="AI215" s="76"/>
      <c r="AJ215" s="76"/>
      <c r="AK215" s="76"/>
      <c r="AL215" s="76"/>
      <c r="AM215" s="76"/>
      <c r="AN215" s="76"/>
      <c r="AO215" s="76"/>
      <c r="AP215" s="76"/>
      <c r="AQ215" s="76"/>
      <c r="AR215" s="76"/>
      <c r="AS215" s="76"/>
      <c r="AT215" s="76"/>
      <c r="AU215" s="76"/>
      <c r="AV215" s="76"/>
      <c r="AW215" s="76"/>
      <c r="AX215" s="76"/>
      <c r="AY215" s="76"/>
      <c r="AZ215" s="76"/>
      <c r="BA215" s="76"/>
      <c r="BB215" s="76"/>
      <c r="BC215" s="76"/>
      <c r="BD215" s="76"/>
      <c r="BE215" s="76"/>
      <c r="BF215" s="76"/>
    </row>
    <row r="216" spans="1:58" ht="14.25" customHeight="1" x14ac:dyDescent="0.3">
      <c r="A216" s="76"/>
      <c r="B216" s="92"/>
      <c r="C216" s="92"/>
      <c r="D216" s="92"/>
      <c r="E216" s="92"/>
      <c r="F216" s="92"/>
      <c r="G216" s="92"/>
      <c r="H216" s="92"/>
      <c r="I216" s="92"/>
      <c r="J216" s="76"/>
      <c r="K216" s="76"/>
      <c r="L216" s="76"/>
      <c r="M216" s="76"/>
      <c r="N216" s="76"/>
      <c r="O216" s="76"/>
      <c r="P216" s="76"/>
      <c r="Q216" s="76"/>
      <c r="R216" s="76"/>
      <c r="S216" s="76"/>
      <c r="T216" s="76"/>
      <c r="U216" s="76"/>
      <c r="V216" s="76"/>
      <c r="W216" s="76"/>
      <c r="X216" s="76"/>
      <c r="Y216" s="76"/>
      <c r="Z216" s="76"/>
      <c r="AA216" s="76"/>
      <c r="AB216" s="76"/>
      <c r="AC216" s="76"/>
      <c r="AD216" s="76"/>
      <c r="AE216" s="76"/>
      <c r="AF216" s="76"/>
      <c r="AG216" s="76"/>
      <c r="AH216" s="76"/>
      <c r="AI216" s="76"/>
      <c r="AJ216" s="76"/>
      <c r="AK216" s="76"/>
      <c r="AL216" s="76"/>
      <c r="AM216" s="76"/>
      <c r="AN216" s="76"/>
      <c r="AO216" s="76"/>
      <c r="AP216" s="76"/>
      <c r="AQ216" s="76"/>
      <c r="AR216" s="76"/>
      <c r="AS216" s="76"/>
      <c r="AT216" s="76"/>
      <c r="AU216" s="76"/>
      <c r="AV216" s="76"/>
      <c r="AW216" s="76"/>
      <c r="AX216" s="76"/>
      <c r="AY216" s="76"/>
      <c r="AZ216" s="76"/>
      <c r="BA216" s="76"/>
      <c r="BB216" s="76"/>
      <c r="BC216" s="76"/>
      <c r="BD216" s="76"/>
      <c r="BE216" s="76"/>
      <c r="BF216" s="76"/>
    </row>
    <row r="217" spans="1:58" ht="14.25" customHeight="1" x14ac:dyDescent="0.3">
      <c r="A217" s="76"/>
      <c r="B217" s="92"/>
      <c r="C217" s="92"/>
      <c r="D217" s="92"/>
      <c r="E217" s="92"/>
      <c r="F217" s="92"/>
      <c r="G217" s="92"/>
      <c r="H217" s="92"/>
      <c r="I217" s="92"/>
      <c r="J217" s="76"/>
      <c r="K217" s="76"/>
      <c r="L217" s="76"/>
      <c r="M217" s="76"/>
      <c r="N217" s="76"/>
      <c r="O217" s="76"/>
      <c r="P217" s="76"/>
      <c r="Q217" s="76"/>
      <c r="R217" s="76"/>
      <c r="S217" s="76"/>
      <c r="T217" s="76"/>
      <c r="U217" s="76"/>
      <c r="V217" s="76"/>
      <c r="W217" s="76"/>
      <c r="X217" s="76"/>
      <c r="Y217" s="76"/>
      <c r="Z217" s="76"/>
      <c r="AA217" s="76"/>
      <c r="AB217" s="76"/>
      <c r="AC217" s="76"/>
      <c r="AD217" s="76"/>
      <c r="AE217" s="76"/>
      <c r="AF217" s="76"/>
      <c r="AG217" s="76"/>
      <c r="AH217" s="76"/>
      <c r="AI217" s="76"/>
      <c r="AJ217" s="76"/>
      <c r="AK217" s="76"/>
      <c r="AL217" s="76"/>
      <c r="AM217" s="76"/>
      <c r="AN217" s="76"/>
      <c r="AO217" s="76"/>
      <c r="AP217" s="76"/>
      <c r="AQ217" s="76"/>
      <c r="AR217" s="76"/>
      <c r="AS217" s="76"/>
      <c r="AT217" s="76"/>
      <c r="AU217" s="76"/>
      <c r="AV217" s="76"/>
      <c r="AW217" s="76"/>
      <c r="AX217" s="76"/>
      <c r="AY217" s="76"/>
      <c r="AZ217" s="76"/>
      <c r="BA217" s="76"/>
      <c r="BB217" s="76"/>
      <c r="BC217" s="76"/>
      <c r="BD217" s="76"/>
      <c r="BE217" s="76"/>
      <c r="BF217" s="76"/>
    </row>
    <row r="218" spans="1:58" ht="14.25" customHeight="1" x14ac:dyDescent="0.3">
      <c r="A218" s="76"/>
      <c r="B218" s="92"/>
      <c r="C218" s="92"/>
      <c r="D218" s="92"/>
      <c r="E218" s="92"/>
      <c r="F218" s="92"/>
      <c r="G218" s="92"/>
      <c r="H218" s="92"/>
      <c r="I218" s="92"/>
      <c r="J218" s="76"/>
      <c r="K218" s="76"/>
      <c r="L218" s="76"/>
      <c r="M218" s="76"/>
      <c r="N218" s="76"/>
      <c r="O218" s="76"/>
      <c r="P218" s="76"/>
      <c r="Q218" s="76"/>
      <c r="R218" s="76"/>
      <c r="S218" s="76"/>
      <c r="T218" s="76"/>
      <c r="U218" s="76"/>
      <c r="V218" s="76"/>
      <c r="W218" s="76"/>
      <c r="X218" s="76"/>
      <c r="Y218" s="76"/>
      <c r="Z218" s="76"/>
      <c r="AA218" s="76"/>
      <c r="AB218" s="76"/>
      <c r="AC218" s="76"/>
      <c r="AD218" s="76"/>
      <c r="AE218" s="76"/>
      <c r="AF218" s="76"/>
      <c r="AG218" s="76"/>
      <c r="AH218" s="76"/>
      <c r="AI218" s="76"/>
      <c r="AJ218" s="76"/>
      <c r="AK218" s="76"/>
      <c r="AL218" s="76"/>
      <c r="AM218" s="76"/>
      <c r="AN218" s="76"/>
      <c r="AO218" s="76"/>
      <c r="AP218" s="76"/>
      <c r="AQ218" s="76"/>
      <c r="AR218" s="76"/>
      <c r="AS218" s="76"/>
      <c r="AT218" s="76"/>
      <c r="AU218" s="76"/>
      <c r="AV218" s="76"/>
      <c r="AW218" s="76"/>
      <c r="AX218" s="76"/>
      <c r="AY218" s="76"/>
      <c r="AZ218" s="76"/>
      <c r="BA218" s="76"/>
      <c r="BB218" s="76"/>
      <c r="BC218" s="76"/>
      <c r="BD218" s="76"/>
      <c r="BE218" s="76"/>
      <c r="BF218" s="76"/>
    </row>
    <row r="219" spans="1:58" ht="14.25" customHeight="1" x14ac:dyDescent="0.3">
      <c r="A219" s="76"/>
      <c r="B219" s="92"/>
      <c r="C219" s="92"/>
      <c r="D219" s="92"/>
      <c r="E219" s="92"/>
      <c r="F219" s="92"/>
      <c r="G219" s="92"/>
      <c r="H219" s="92"/>
      <c r="I219" s="92"/>
      <c r="J219" s="76"/>
      <c r="K219" s="76"/>
      <c r="L219" s="76"/>
      <c r="M219" s="76"/>
      <c r="N219" s="76"/>
      <c r="O219" s="76"/>
      <c r="P219" s="76"/>
      <c r="Q219" s="76"/>
      <c r="R219" s="76"/>
      <c r="S219" s="76"/>
      <c r="T219" s="76"/>
      <c r="U219" s="76"/>
      <c r="V219" s="76"/>
      <c r="W219" s="76"/>
      <c r="X219" s="76"/>
      <c r="Y219" s="76"/>
      <c r="Z219" s="76"/>
      <c r="AA219" s="76"/>
      <c r="AB219" s="76"/>
      <c r="AC219" s="76"/>
      <c r="AD219" s="76"/>
      <c r="AE219" s="76"/>
      <c r="AF219" s="76"/>
      <c r="AG219" s="76"/>
      <c r="AH219" s="76"/>
      <c r="AI219" s="76"/>
      <c r="AJ219" s="76"/>
      <c r="AK219" s="76"/>
      <c r="AL219" s="76"/>
      <c r="AM219" s="76"/>
      <c r="AN219" s="76"/>
      <c r="AO219" s="76"/>
      <c r="AP219" s="76"/>
      <c r="AQ219" s="76"/>
      <c r="AR219" s="76"/>
      <c r="AS219" s="76"/>
      <c r="AT219" s="76"/>
      <c r="AU219" s="76"/>
      <c r="AV219" s="76"/>
      <c r="AW219" s="76"/>
      <c r="AX219" s="76"/>
      <c r="AY219" s="76"/>
      <c r="AZ219" s="76"/>
      <c r="BA219" s="76"/>
      <c r="BB219" s="76"/>
      <c r="BC219" s="76"/>
      <c r="BD219" s="76"/>
      <c r="BE219" s="76"/>
      <c r="BF219" s="76"/>
    </row>
    <row r="220" spans="1:58" ht="14.25" customHeight="1" x14ac:dyDescent="0.3">
      <c r="A220" s="76"/>
      <c r="B220" s="92"/>
      <c r="C220" s="92"/>
      <c r="D220" s="92"/>
      <c r="E220" s="92"/>
      <c r="F220" s="92"/>
      <c r="G220" s="92"/>
      <c r="H220" s="92"/>
      <c r="I220" s="92"/>
      <c r="J220" s="76"/>
      <c r="K220" s="76"/>
      <c r="L220" s="76"/>
      <c r="M220" s="76"/>
      <c r="N220" s="76"/>
      <c r="O220" s="76"/>
      <c r="P220" s="76"/>
      <c r="Q220" s="76"/>
      <c r="R220" s="76"/>
      <c r="S220" s="76"/>
      <c r="T220" s="76"/>
      <c r="U220" s="76"/>
      <c r="V220" s="76"/>
      <c r="W220" s="76"/>
      <c r="X220" s="76"/>
      <c r="Y220" s="76"/>
      <c r="Z220" s="76"/>
      <c r="AA220" s="76"/>
      <c r="AB220" s="76"/>
      <c r="AC220" s="76"/>
      <c r="AD220" s="76"/>
      <c r="AE220" s="76"/>
      <c r="AF220" s="76"/>
      <c r="AG220" s="76"/>
      <c r="AH220" s="76"/>
      <c r="AI220" s="76"/>
      <c r="AJ220" s="76"/>
      <c r="AK220" s="76"/>
      <c r="AL220" s="76"/>
      <c r="AM220" s="76"/>
      <c r="AN220" s="76"/>
      <c r="AO220" s="76"/>
      <c r="AP220" s="76"/>
      <c r="AQ220" s="76"/>
      <c r="AR220" s="76"/>
      <c r="AS220" s="76"/>
      <c r="AT220" s="76"/>
      <c r="AU220" s="76"/>
      <c r="AV220" s="76"/>
      <c r="AW220" s="76"/>
      <c r="AX220" s="76"/>
      <c r="AY220" s="76"/>
      <c r="AZ220" s="76"/>
      <c r="BA220" s="76"/>
      <c r="BB220" s="76"/>
      <c r="BC220" s="76"/>
      <c r="BD220" s="76"/>
      <c r="BE220" s="76"/>
      <c r="BF220" s="76"/>
    </row>
    <row r="221" spans="1:58" ht="14.25" customHeight="1" x14ac:dyDescent="0.3">
      <c r="A221" s="76"/>
      <c r="B221" s="92"/>
      <c r="C221" s="92"/>
      <c r="D221" s="92"/>
      <c r="E221" s="92"/>
      <c r="F221" s="92"/>
      <c r="G221" s="92"/>
      <c r="H221" s="92"/>
      <c r="I221" s="92"/>
      <c r="J221" s="76"/>
      <c r="K221" s="76"/>
      <c r="L221" s="76"/>
      <c r="M221" s="76"/>
      <c r="N221" s="76"/>
      <c r="O221" s="76"/>
      <c r="P221" s="76"/>
      <c r="Q221" s="76"/>
      <c r="R221" s="76"/>
      <c r="S221" s="76"/>
      <c r="T221" s="76"/>
      <c r="U221" s="76"/>
      <c r="V221" s="76"/>
      <c r="W221" s="76"/>
      <c r="X221" s="76"/>
      <c r="Y221" s="76"/>
      <c r="Z221" s="76"/>
      <c r="AA221" s="76"/>
      <c r="AB221" s="76"/>
      <c r="AC221" s="76"/>
      <c r="AD221" s="76"/>
      <c r="AE221" s="76"/>
      <c r="AF221" s="76"/>
      <c r="AG221" s="76"/>
      <c r="AH221" s="76"/>
      <c r="AI221" s="76"/>
      <c r="AJ221" s="76"/>
      <c r="AK221" s="76"/>
      <c r="AL221" s="76"/>
      <c r="AM221" s="76"/>
      <c r="AN221" s="76"/>
      <c r="AO221" s="76"/>
      <c r="AP221" s="76"/>
      <c r="AQ221" s="76"/>
      <c r="AR221" s="76"/>
      <c r="AS221" s="76"/>
      <c r="AT221" s="76"/>
      <c r="AU221" s="76"/>
      <c r="AV221" s="76"/>
      <c r="AW221" s="76"/>
      <c r="AX221" s="76"/>
      <c r="AY221" s="76"/>
      <c r="AZ221" s="76"/>
      <c r="BA221" s="76"/>
      <c r="BB221" s="76"/>
      <c r="BC221" s="76"/>
      <c r="BD221" s="76"/>
      <c r="BE221" s="76"/>
      <c r="BF221" s="76"/>
    </row>
    <row r="222" spans="1:58" ht="14.25" customHeight="1" x14ac:dyDescent="0.3">
      <c r="A222" s="76"/>
      <c r="B222" s="92"/>
      <c r="C222" s="92"/>
      <c r="D222" s="92"/>
      <c r="E222" s="92"/>
      <c r="F222" s="92"/>
      <c r="G222" s="92"/>
      <c r="H222" s="92"/>
      <c r="I222" s="92"/>
      <c r="J222" s="76"/>
      <c r="K222" s="76"/>
      <c r="L222" s="76"/>
      <c r="M222" s="76"/>
      <c r="N222" s="76"/>
      <c r="O222" s="76"/>
      <c r="P222" s="76"/>
      <c r="Q222" s="76"/>
      <c r="R222" s="76"/>
      <c r="S222" s="76"/>
      <c r="T222" s="76"/>
      <c r="U222" s="76"/>
      <c r="V222" s="76"/>
      <c r="W222" s="76"/>
      <c r="X222" s="76"/>
      <c r="Y222" s="76"/>
      <c r="Z222" s="76"/>
      <c r="AA222" s="76"/>
      <c r="AB222" s="76"/>
      <c r="AC222" s="76"/>
      <c r="AD222" s="76"/>
      <c r="AE222" s="76"/>
      <c r="AF222" s="76"/>
      <c r="AG222" s="76"/>
      <c r="AH222" s="76"/>
      <c r="AI222" s="76"/>
      <c r="AJ222" s="76"/>
      <c r="AK222" s="76"/>
      <c r="AL222" s="76"/>
      <c r="AM222" s="76"/>
      <c r="AN222" s="76"/>
      <c r="AO222" s="76"/>
      <c r="AP222" s="76"/>
      <c r="AQ222" s="76"/>
      <c r="AR222" s="76"/>
      <c r="AS222" s="76"/>
      <c r="AT222" s="76"/>
      <c r="AU222" s="76"/>
      <c r="AV222" s="76"/>
      <c r="AW222" s="76"/>
      <c r="AX222" s="76"/>
      <c r="AY222" s="76"/>
      <c r="AZ222" s="76"/>
      <c r="BA222" s="76"/>
      <c r="BB222" s="76"/>
      <c r="BC222" s="76"/>
      <c r="BD222" s="76"/>
      <c r="BE222" s="76"/>
      <c r="BF222" s="76"/>
    </row>
    <row r="223" spans="1:58" ht="14.25" customHeight="1" x14ac:dyDescent="0.3">
      <c r="A223" s="76"/>
      <c r="B223" s="92"/>
      <c r="C223" s="92"/>
      <c r="D223" s="92"/>
      <c r="E223" s="92"/>
      <c r="F223" s="92"/>
      <c r="G223" s="92"/>
      <c r="H223" s="92"/>
      <c r="I223" s="92"/>
      <c r="J223" s="76"/>
      <c r="K223" s="76"/>
      <c r="L223" s="76"/>
      <c r="M223" s="76"/>
      <c r="N223" s="76"/>
      <c r="O223" s="76"/>
      <c r="P223" s="76"/>
      <c r="Q223" s="76"/>
      <c r="R223" s="76"/>
      <c r="S223" s="76"/>
      <c r="T223" s="76"/>
      <c r="U223" s="76"/>
      <c r="V223" s="76"/>
      <c r="W223" s="76"/>
      <c r="X223" s="76"/>
      <c r="Y223" s="76"/>
      <c r="Z223" s="76"/>
      <c r="AA223" s="76"/>
      <c r="AB223" s="76"/>
      <c r="AC223" s="76"/>
      <c r="AD223" s="76"/>
      <c r="AE223" s="76"/>
      <c r="AF223" s="76"/>
      <c r="AG223" s="76"/>
      <c r="AH223" s="76"/>
      <c r="AI223" s="76"/>
      <c r="AJ223" s="76"/>
      <c r="AK223" s="76"/>
      <c r="AL223" s="76"/>
      <c r="AM223" s="76"/>
      <c r="AN223" s="76"/>
      <c r="AO223" s="76"/>
      <c r="AP223" s="76"/>
      <c r="AQ223" s="76"/>
      <c r="AR223" s="76"/>
      <c r="AS223" s="76"/>
      <c r="AT223" s="76"/>
      <c r="AU223" s="76"/>
      <c r="AV223" s="76"/>
      <c r="AW223" s="76"/>
      <c r="AX223" s="76"/>
      <c r="AY223" s="76"/>
      <c r="AZ223" s="76"/>
      <c r="BA223" s="76"/>
      <c r="BB223" s="76"/>
      <c r="BC223" s="76"/>
      <c r="BD223" s="76"/>
      <c r="BE223" s="76"/>
      <c r="BF223" s="76"/>
    </row>
    <row r="224" spans="1:58" ht="14.25" customHeight="1" x14ac:dyDescent="0.3">
      <c r="A224" s="76"/>
      <c r="B224" s="92"/>
      <c r="C224" s="92"/>
      <c r="D224" s="92"/>
      <c r="E224" s="92"/>
      <c r="F224" s="92"/>
      <c r="G224" s="92"/>
      <c r="H224" s="92"/>
      <c r="I224" s="92"/>
      <c r="J224" s="76"/>
      <c r="K224" s="76"/>
      <c r="L224" s="76"/>
      <c r="M224" s="76"/>
      <c r="N224" s="76"/>
      <c r="O224" s="76"/>
      <c r="P224" s="76"/>
      <c r="Q224" s="76"/>
      <c r="R224" s="76"/>
      <c r="S224" s="76"/>
      <c r="T224" s="76"/>
      <c r="U224" s="76"/>
      <c r="V224" s="76"/>
      <c r="W224" s="76"/>
      <c r="X224" s="76"/>
      <c r="Y224" s="76"/>
      <c r="Z224" s="76"/>
      <c r="AA224" s="76"/>
      <c r="AB224" s="76"/>
      <c r="AC224" s="76"/>
      <c r="AD224" s="76"/>
      <c r="AE224" s="76"/>
      <c r="AF224" s="76"/>
      <c r="AG224" s="76"/>
      <c r="AH224" s="76"/>
      <c r="AI224" s="76"/>
      <c r="AJ224" s="76"/>
      <c r="AK224" s="76"/>
      <c r="AL224" s="76"/>
      <c r="AM224" s="76"/>
      <c r="AN224" s="76"/>
      <c r="AO224" s="76"/>
      <c r="AP224" s="76"/>
      <c r="AQ224" s="76"/>
      <c r="AR224" s="76"/>
      <c r="AS224" s="76"/>
      <c r="AT224" s="76"/>
      <c r="AU224" s="76"/>
      <c r="AV224" s="76"/>
      <c r="AW224" s="76"/>
      <c r="AX224" s="76"/>
      <c r="AY224" s="76"/>
      <c r="AZ224" s="76"/>
      <c r="BA224" s="76"/>
      <c r="BB224" s="76"/>
      <c r="BC224" s="76"/>
      <c r="BD224" s="76"/>
      <c r="BE224" s="76"/>
      <c r="BF224" s="76"/>
    </row>
    <row r="225" spans="1:58" ht="14.25" customHeight="1" x14ac:dyDescent="0.3">
      <c r="A225" s="76"/>
      <c r="B225" s="92"/>
      <c r="C225" s="92"/>
      <c r="D225" s="92"/>
      <c r="E225" s="92"/>
      <c r="F225" s="92"/>
      <c r="G225" s="92"/>
      <c r="H225" s="92"/>
      <c r="I225" s="92"/>
      <c r="J225" s="76"/>
      <c r="K225" s="76"/>
      <c r="L225" s="76"/>
      <c r="M225" s="76"/>
      <c r="N225" s="76"/>
      <c r="O225" s="76"/>
      <c r="P225" s="76"/>
      <c r="Q225" s="76"/>
      <c r="R225" s="76"/>
      <c r="S225" s="76"/>
      <c r="T225" s="76"/>
      <c r="U225" s="76"/>
      <c r="V225" s="76"/>
      <c r="W225" s="76"/>
      <c r="X225" s="76"/>
      <c r="Y225" s="76"/>
      <c r="Z225" s="76"/>
      <c r="AA225" s="76"/>
      <c r="AB225" s="76"/>
      <c r="AC225" s="76"/>
      <c r="AD225" s="76"/>
      <c r="AE225" s="76"/>
      <c r="AF225" s="76"/>
      <c r="AG225" s="76"/>
      <c r="AH225" s="76"/>
      <c r="AI225" s="76"/>
      <c r="AJ225" s="76"/>
      <c r="AK225" s="76"/>
      <c r="AL225" s="76"/>
      <c r="AM225" s="76"/>
      <c r="AN225" s="76"/>
      <c r="AO225" s="76"/>
      <c r="AP225" s="76"/>
      <c r="AQ225" s="76"/>
      <c r="AR225" s="76"/>
      <c r="AS225" s="76"/>
      <c r="AT225" s="76"/>
      <c r="AU225" s="76"/>
      <c r="AV225" s="76"/>
      <c r="AW225" s="76"/>
      <c r="AX225" s="76"/>
      <c r="AY225" s="76"/>
      <c r="AZ225" s="76"/>
      <c r="BA225" s="76"/>
      <c r="BB225" s="76"/>
      <c r="BC225" s="76"/>
      <c r="BD225" s="76"/>
      <c r="BE225" s="76"/>
      <c r="BF225" s="76"/>
    </row>
    <row r="226" spans="1:58" ht="14.25" customHeight="1" x14ac:dyDescent="0.3">
      <c r="A226" s="76"/>
      <c r="B226" s="92"/>
      <c r="C226" s="92"/>
      <c r="D226" s="92"/>
      <c r="E226" s="92"/>
      <c r="F226" s="92"/>
      <c r="G226" s="92"/>
      <c r="H226" s="92"/>
      <c r="I226" s="92"/>
      <c r="J226" s="76"/>
      <c r="K226" s="76"/>
      <c r="L226" s="76"/>
      <c r="M226" s="76"/>
      <c r="N226" s="76"/>
      <c r="O226" s="76"/>
      <c r="P226" s="76"/>
      <c r="Q226" s="76"/>
      <c r="R226" s="76"/>
      <c r="S226" s="76"/>
      <c r="T226" s="76"/>
      <c r="U226" s="76"/>
      <c r="V226" s="76"/>
      <c r="W226" s="76"/>
      <c r="X226" s="76"/>
      <c r="Y226" s="76"/>
      <c r="Z226" s="76"/>
      <c r="AA226" s="76"/>
      <c r="AB226" s="76"/>
      <c r="AC226" s="76"/>
      <c r="AD226" s="76"/>
      <c r="AE226" s="76"/>
      <c r="AF226" s="76"/>
      <c r="AG226" s="76"/>
      <c r="AH226" s="76"/>
      <c r="AI226" s="76"/>
      <c r="AJ226" s="76"/>
      <c r="AK226" s="76"/>
      <c r="AL226" s="76"/>
      <c r="AM226" s="76"/>
      <c r="AN226" s="76"/>
      <c r="AO226" s="76"/>
      <c r="AP226" s="76"/>
      <c r="AQ226" s="76"/>
      <c r="AR226" s="76"/>
      <c r="AS226" s="76"/>
      <c r="AT226" s="76"/>
      <c r="AU226" s="76"/>
      <c r="AV226" s="76"/>
      <c r="AW226" s="76"/>
      <c r="AX226" s="76"/>
      <c r="AY226" s="76"/>
      <c r="AZ226" s="76"/>
      <c r="BA226" s="76"/>
      <c r="BB226" s="76"/>
      <c r="BC226" s="76"/>
      <c r="BD226" s="76"/>
      <c r="BE226" s="76"/>
      <c r="BF226" s="76"/>
    </row>
    <row r="227" spans="1:58" ht="14.25" customHeight="1" x14ac:dyDescent="0.3">
      <c r="A227" s="76"/>
      <c r="B227" s="92"/>
      <c r="C227" s="92"/>
      <c r="D227" s="92"/>
      <c r="E227" s="92"/>
      <c r="F227" s="92"/>
      <c r="G227" s="92"/>
      <c r="H227" s="92"/>
      <c r="I227" s="92"/>
      <c r="J227" s="76"/>
      <c r="K227" s="76"/>
      <c r="L227" s="76"/>
      <c r="M227" s="76"/>
      <c r="N227" s="76"/>
      <c r="O227" s="76"/>
      <c r="P227" s="76"/>
      <c r="Q227" s="76"/>
      <c r="R227" s="76"/>
      <c r="S227" s="76"/>
      <c r="T227" s="76"/>
      <c r="U227" s="76"/>
      <c r="V227" s="76"/>
      <c r="W227" s="76"/>
      <c r="X227" s="76"/>
      <c r="Y227" s="76"/>
      <c r="Z227" s="76"/>
      <c r="AA227" s="76"/>
      <c r="AB227" s="76"/>
      <c r="AC227" s="76"/>
      <c r="AD227" s="76"/>
      <c r="AE227" s="76"/>
      <c r="AF227" s="76"/>
      <c r="AG227" s="76"/>
      <c r="AH227" s="76"/>
      <c r="AI227" s="76"/>
      <c r="AJ227" s="76"/>
      <c r="AK227" s="76"/>
      <c r="AL227" s="76"/>
      <c r="AM227" s="76"/>
      <c r="AN227" s="76"/>
      <c r="AO227" s="76"/>
      <c r="AP227" s="76"/>
      <c r="AQ227" s="76"/>
      <c r="AR227" s="76"/>
      <c r="AS227" s="76"/>
      <c r="AT227" s="76"/>
      <c r="AU227" s="76"/>
      <c r="AV227" s="76"/>
      <c r="AW227" s="76"/>
      <c r="AX227" s="76"/>
      <c r="AY227" s="76"/>
      <c r="AZ227" s="76"/>
      <c r="BA227" s="76"/>
      <c r="BB227" s="76"/>
      <c r="BC227" s="76"/>
      <c r="BD227" s="76"/>
      <c r="BE227" s="76"/>
      <c r="BF227" s="76"/>
    </row>
    <row r="228" spans="1:58" ht="14.25" customHeight="1" x14ac:dyDescent="0.3">
      <c r="A228" s="76"/>
      <c r="B228" s="92"/>
      <c r="C228" s="92"/>
      <c r="D228" s="92"/>
      <c r="E228" s="92"/>
      <c r="F228" s="92"/>
      <c r="G228" s="92"/>
      <c r="H228" s="92"/>
      <c r="I228" s="92"/>
      <c r="J228" s="76"/>
      <c r="K228" s="76"/>
      <c r="L228" s="76"/>
      <c r="M228" s="76"/>
      <c r="N228" s="76"/>
      <c r="O228" s="76"/>
      <c r="P228" s="76"/>
      <c r="Q228" s="76"/>
      <c r="R228" s="76"/>
      <c r="S228" s="76"/>
      <c r="T228" s="76"/>
      <c r="U228" s="76"/>
      <c r="V228" s="76"/>
      <c r="W228" s="76"/>
      <c r="X228" s="76"/>
      <c r="Y228" s="76"/>
      <c r="Z228" s="76"/>
      <c r="AA228" s="76"/>
      <c r="AB228" s="76"/>
      <c r="AC228" s="76"/>
      <c r="AD228" s="76"/>
      <c r="AE228" s="76"/>
      <c r="AF228" s="76"/>
      <c r="AG228" s="76"/>
      <c r="AH228" s="76"/>
      <c r="AI228" s="76"/>
      <c r="AJ228" s="76"/>
      <c r="AK228" s="76"/>
      <c r="AL228" s="76"/>
      <c r="AM228" s="76"/>
      <c r="AN228" s="76"/>
      <c r="AO228" s="76"/>
      <c r="AP228" s="76"/>
      <c r="AQ228" s="76"/>
      <c r="AR228" s="76"/>
      <c r="AS228" s="76"/>
      <c r="AT228" s="76"/>
      <c r="AU228" s="76"/>
      <c r="AV228" s="76"/>
      <c r="AW228" s="76"/>
      <c r="AX228" s="76"/>
      <c r="AY228" s="76"/>
      <c r="AZ228" s="76"/>
      <c r="BA228" s="76"/>
      <c r="BB228" s="76"/>
      <c r="BC228" s="76"/>
      <c r="BD228" s="76"/>
      <c r="BE228" s="76"/>
      <c r="BF228" s="76"/>
    </row>
    <row r="229" spans="1:58" ht="14.25" customHeight="1" x14ac:dyDescent="0.3">
      <c r="A229" s="76"/>
      <c r="B229" s="92"/>
      <c r="C229" s="92"/>
      <c r="D229" s="92"/>
      <c r="E229" s="92"/>
      <c r="F229" s="92"/>
      <c r="G229" s="92"/>
      <c r="H229" s="92"/>
      <c r="I229" s="92"/>
      <c r="J229" s="76"/>
      <c r="K229" s="76"/>
      <c r="L229" s="76"/>
      <c r="M229" s="76"/>
      <c r="N229" s="76"/>
      <c r="O229" s="76"/>
      <c r="P229" s="76"/>
      <c r="Q229" s="76"/>
      <c r="R229" s="76"/>
      <c r="S229" s="76"/>
      <c r="T229" s="76"/>
      <c r="U229" s="76"/>
      <c r="V229" s="76"/>
      <c r="W229" s="76"/>
      <c r="X229" s="76"/>
      <c r="Y229" s="76"/>
      <c r="Z229" s="76"/>
      <c r="AA229" s="76"/>
      <c r="AB229" s="76"/>
      <c r="AC229" s="76"/>
      <c r="AD229" s="76"/>
      <c r="AE229" s="76"/>
      <c r="AF229" s="76"/>
      <c r="AG229" s="76"/>
      <c r="AH229" s="76"/>
      <c r="AI229" s="76"/>
      <c r="AJ229" s="76"/>
      <c r="AK229" s="76"/>
      <c r="AL229" s="76"/>
      <c r="AM229" s="76"/>
      <c r="AN229" s="76"/>
      <c r="AO229" s="76"/>
      <c r="AP229" s="76"/>
      <c r="AQ229" s="76"/>
      <c r="AR229" s="76"/>
      <c r="AS229" s="76"/>
      <c r="AT229" s="76"/>
      <c r="AU229" s="76"/>
      <c r="AV229" s="76"/>
      <c r="AW229" s="76"/>
      <c r="AX229" s="76"/>
      <c r="AY229" s="76"/>
      <c r="AZ229" s="76"/>
      <c r="BA229" s="76"/>
      <c r="BB229" s="76"/>
      <c r="BC229" s="76"/>
      <c r="BD229" s="76"/>
      <c r="BE229" s="76"/>
      <c r="BF229" s="76"/>
    </row>
    <row r="230" spans="1:58" ht="14.25" customHeight="1" x14ac:dyDescent="0.3">
      <c r="A230" s="76"/>
      <c r="B230" s="92"/>
      <c r="C230" s="92"/>
      <c r="D230" s="92"/>
      <c r="E230" s="92"/>
      <c r="F230" s="92"/>
      <c r="G230" s="92"/>
      <c r="H230" s="92"/>
      <c r="I230" s="92"/>
      <c r="J230" s="76"/>
      <c r="K230" s="76"/>
      <c r="L230" s="76"/>
      <c r="M230" s="76"/>
      <c r="N230" s="76"/>
      <c r="O230" s="76"/>
      <c r="P230" s="76"/>
      <c r="Q230" s="76"/>
      <c r="R230" s="76"/>
      <c r="S230" s="76"/>
      <c r="T230" s="76"/>
      <c r="U230" s="76"/>
      <c r="V230" s="76"/>
      <c r="W230" s="76"/>
      <c r="X230" s="76"/>
      <c r="Y230" s="76"/>
      <c r="Z230" s="76"/>
      <c r="AA230" s="76"/>
      <c r="AB230" s="76"/>
      <c r="AC230" s="76"/>
      <c r="AD230" s="76"/>
      <c r="AE230" s="76"/>
      <c r="AF230" s="76"/>
      <c r="AG230" s="76"/>
      <c r="AH230" s="76"/>
      <c r="AI230" s="76"/>
      <c r="AJ230" s="76"/>
      <c r="AK230" s="76"/>
      <c r="AL230" s="76"/>
      <c r="AM230" s="76"/>
      <c r="AN230" s="76"/>
      <c r="AO230" s="76"/>
      <c r="AP230" s="76"/>
      <c r="AQ230" s="76"/>
      <c r="AR230" s="76"/>
      <c r="AS230" s="76"/>
      <c r="AT230" s="76"/>
      <c r="AU230" s="76"/>
      <c r="AV230" s="76"/>
      <c r="AW230" s="76"/>
      <c r="AX230" s="76"/>
      <c r="AY230" s="76"/>
      <c r="AZ230" s="76"/>
      <c r="BA230" s="76"/>
      <c r="BB230" s="76"/>
      <c r="BC230" s="76"/>
      <c r="BD230" s="76"/>
      <c r="BE230" s="76"/>
      <c r="BF230" s="76"/>
    </row>
    <row r="231" spans="1:58" ht="14.25" customHeight="1" x14ac:dyDescent="0.3">
      <c r="A231" s="76"/>
      <c r="B231" s="92"/>
      <c r="C231" s="92"/>
      <c r="D231" s="92"/>
      <c r="E231" s="92"/>
      <c r="F231" s="92"/>
      <c r="G231" s="92"/>
      <c r="H231" s="92"/>
      <c r="I231" s="92"/>
      <c r="J231" s="76"/>
      <c r="K231" s="76"/>
      <c r="L231" s="76"/>
      <c r="M231" s="76"/>
      <c r="N231" s="76"/>
      <c r="O231" s="76"/>
      <c r="P231" s="76"/>
      <c r="Q231" s="76"/>
      <c r="R231" s="76"/>
      <c r="S231" s="76"/>
      <c r="T231" s="76"/>
      <c r="U231" s="76"/>
      <c r="V231" s="76"/>
      <c r="W231" s="76"/>
      <c r="X231" s="76"/>
      <c r="Y231" s="76"/>
      <c r="Z231" s="76"/>
      <c r="AA231" s="76"/>
      <c r="AB231" s="76"/>
      <c r="AC231" s="76"/>
      <c r="AD231" s="76"/>
      <c r="AE231" s="76"/>
      <c r="AF231" s="76"/>
      <c r="AG231" s="76"/>
      <c r="AH231" s="76"/>
      <c r="AI231" s="76"/>
      <c r="AJ231" s="76"/>
      <c r="AK231" s="76"/>
      <c r="AL231" s="76"/>
      <c r="AM231" s="76"/>
      <c r="AN231" s="76"/>
      <c r="AO231" s="76"/>
      <c r="AP231" s="76"/>
      <c r="AQ231" s="76"/>
      <c r="AR231" s="76"/>
      <c r="AS231" s="76"/>
      <c r="AT231" s="76"/>
      <c r="AU231" s="76"/>
      <c r="AV231" s="76"/>
      <c r="AW231" s="76"/>
      <c r="AX231" s="76"/>
      <c r="AY231" s="76"/>
      <c r="AZ231" s="76"/>
      <c r="BA231" s="76"/>
      <c r="BB231" s="76"/>
      <c r="BC231" s="76"/>
      <c r="BD231" s="76"/>
      <c r="BE231" s="76"/>
      <c r="BF231" s="76"/>
    </row>
    <row r="232" spans="1:58" ht="14.25" customHeight="1" x14ac:dyDescent="0.3">
      <c r="A232" s="76"/>
      <c r="B232" s="92"/>
      <c r="C232" s="92"/>
      <c r="D232" s="92"/>
      <c r="E232" s="92"/>
      <c r="F232" s="92"/>
      <c r="G232" s="92"/>
      <c r="H232" s="92"/>
      <c r="I232" s="92"/>
      <c r="J232" s="76"/>
      <c r="K232" s="76"/>
      <c r="L232" s="76"/>
      <c r="M232" s="76"/>
      <c r="N232" s="76"/>
      <c r="O232" s="76"/>
      <c r="P232" s="76"/>
      <c r="Q232" s="76"/>
      <c r="R232" s="76"/>
      <c r="S232" s="76"/>
      <c r="T232" s="76"/>
      <c r="U232" s="76"/>
      <c r="V232" s="76"/>
      <c r="W232" s="76"/>
      <c r="X232" s="76"/>
      <c r="Y232" s="76"/>
      <c r="Z232" s="76"/>
      <c r="AA232" s="76"/>
      <c r="AB232" s="76"/>
      <c r="AC232" s="76"/>
      <c r="AD232" s="76"/>
      <c r="AE232" s="76"/>
      <c r="AF232" s="76"/>
      <c r="AG232" s="76"/>
      <c r="AH232" s="76"/>
      <c r="AI232" s="76"/>
      <c r="AJ232" s="76"/>
      <c r="AK232" s="76"/>
      <c r="AL232" s="76"/>
      <c r="AM232" s="76"/>
      <c r="AN232" s="76"/>
      <c r="AO232" s="76"/>
      <c r="AP232" s="76"/>
      <c r="AQ232" s="76"/>
      <c r="AR232" s="76"/>
      <c r="AS232" s="76"/>
      <c r="AT232" s="76"/>
      <c r="AU232" s="76"/>
      <c r="AV232" s="76"/>
      <c r="AW232" s="76"/>
      <c r="AX232" s="76"/>
      <c r="AY232" s="76"/>
      <c r="AZ232" s="76"/>
      <c r="BA232" s="76"/>
      <c r="BB232" s="76"/>
      <c r="BC232" s="76"/>
      <c r="BD232" s="76"/>
      <c r="BE232" s="76"/>
      <c r="BF232" s="76"/>
    </row>
    <row r="233" spans="1:58" ht="14.25" customHeight="1" x14ac:dyDescent="0.3">
      <c r="A233" s="76"/>
      <c r="B233" s="92"/>
      <c r="C233" s="92"/>
      <c r="D233" s="92"/>
      <c r="E233" s="92"/>
      <c r="F233" s="92"/>
      <c r="G233" s="92"/>
      <c r="H233" s="92"/>
      <c r="I233" s="92"/>
      <c r="J233" s="76"/>
      <c r="K233" s="76"/>
      <c r="L233" s="76"/>
      <c r="M233" s="76"/>
      <c r="N233" s="76"/>
      <c r="O233" s="76"/>
      <c r="P233" s="76"/>
      <c r="Q233" s="76"/>
      <c r="R233" s="76"/>
      <c r="S233" s="76"/>
      <c r="T233" s="76"/>
      <c r="U233" s="76"/>
      <c r="V233" s="76"/>
      <c r="W233" s="76"/>
      <c r="X233" s="76"/>
      <c r="Y233" s="76"/>
      <c r="Z233" s="76"/>
      <c r="AA233" s="76"/>
      <c r="AB233" s="76"/>
      <c r="AC233" s="76"/>
      <c r="AD233" s="76"/>
      <c r="AE233" s="76"/>
      <c r="AF233" s="76"/>
      <c r="AG233" s="76"/>
      <c r="AH233" s="76"/>
      <c r="AI233" s="76"/>
      <c r="AJ233" s="76"/>
      <c r="AK233" s="76"/>
      <c r="AL233" s="76"/>
      <c r="AM233" s="76"/>
      <c r="AN233" s="76"/>
      <c r="AO233" s="76"/>
      <c r="AP233" s="76"/>
      <c r="AQ233" s="76"/>
      <c r="AR233" s="76"/>
      <c r="AS233" s="76"/>
      <c r="AT233" s="76"/>
      <c r="AU233" s="76"/>
      <c r="AV233" s="76"/>
      <c r="AW233" s="76"/>
      <c r="AX233" s="76"/>
      <c r="AY233" s="76"/>
      <c r="AZ233" s="76"/>
      <c r="BA233" s="76"/>
      <c r="BB233" s="76"/>
      <c r="BC233" s="76"/>
      <c r="BD233" s="76"/>
      <c r="BE233" s="76"/>
      <c r="BF233" s="76"/>
    </row>
    <row r="234" spans="1:58" ht="14.25" customHeight="1" x14ac:dyDescent="0.3">
      <c r="A234" s="76"/>
      <c r="B234" s="92"/>
      <c r="C234" s="92"/>
      <c r="D234" s="92"/>
      <c r="E234" s="92"/>
      <c r="F234" s="92"/>
      <c r="G234" s="92"/>
      <c r="H234" s="92"/>
      <c r="I234" s="92"/>
      <c r="J234" s="76"/>
      <c r="K234" s="76"/>
      <c r="L234" s="76"/>
      <c r="M234" s="76"/>
      <c r="N234" s="76"/>
      <c r="O234" s="76"/>
      <c r="P234" s="76"/>
      <c r="Q234" s="76"/>
      <c r="R234" s="76"/>
      <c r="S234" s="76"/>
      <c r="T234" s="76"/>
      <c r="U234" s="76"/>
      <c r="V234" s="76"/>
      <c r="W234" s="76"/>
      <c r="X234" s="76"/>
      <c r="Y234" s="76"/>
      <c r="Z234" s="76"/>
      <c r="AA234" s="76"/>
      <c r="AB234" s="76"/>
      <c r="AC234" s="76"/>
      <c r="AD234" s="76"/>
      <c r="AE234" s="76"/>
      <c r="AF234" s="76"/>
      <c r="AG234" s="76"/>
      <c r="AH234" s="76"/>
      <c r="AI234" s="76"/>
      <c r="AJ234" s="76"/>
      <c r="AK234" s="76"/>
      <c r="AL234" s="76"/>
      <c r="AM234" s="76"/>
      <c r="AN234" s="76"/>
      <c r="AO234" s="76"/>
      <c r="AP234" s="76"/>
      <c r="AQ234" s="76"/>
      <c r="AR234" s="76"/>
      <c r="AS234" s="76"/>
      <c r="AT234" s="76"/>
      <c r="AU234" s="76"/>
      <c r="AV234" s="76"/>
      <c r="AW234" s="76"/>
      <c r="AX234" s="76"/>
      <c r="AY234" s="76"/>
      <c r="AZ234" s="76"/>
      <c r="BA234" s="76"/>
      <c r="BB234" s="76"/>
      <c r="BC234" s="76"/>
      <c r="BD234" s="76"/>
      <c r="BE234" s="76"/>
      <c r="BF234" s="76"/>
    </row>
    <row r="235" spans="1:58" ht="14.25" customHeight="1" x14ac:dyDescent="0.3">
      <c r="A235" s="76"/>
      <c r="B235" s="92"/>
      <c r="C235" s="92"/>
      <c r="D235" s="92"/>
      <c r="E235" s="92"/>
      <c r="F235" s="92"/>
      <c r="G235" s="92"/>
      <c r="H235" s="92"/>
      <c r="I235" s="92"/>
      <c r="J235" s="76"/>
      <c r="K235" s="76"/>
      <c r="L235" s="76"/>
      <c r="M235" s="76"/>
      <c r="N235" s="76"/>
      <c r="O235" s="76"/>
      <c r="P235" s="76"/>
      <c r="Q235" s="76"/>
      <c r="R235" s="76"/>
      <c r="S235" s="76"/>
      <c r="T235" s="76"/>
      <c r="U235" s="76"/>
      <c r="V235" s="76"/>
      <c r="W235" s="76"/>
      <c r="X235" s="76"/>
      <c r="Y235" s="76"/>
      <c r="Z235" s="76"/>
      <c r="AA235" s="76"/>
      <c r="AB235" s="76"/>
      <c r="AC235" s="76"/>
      <c r="AD235" s="76"/>
      <c r="AE235" s="76"/>
      <c r="AF235" s="76"/>
      <c r="AG235" s="76"/>
      <c r="AH235" s="76"/>
      <c r="AI235" s="76"/>
      <c r="AJ235" s="76"/>
      <c r="AK235" s="76"/>
      <c r="AL235" s="76"/>
      <c r="AM235" s="76"/>
      <c r="AN235" s="76"/>
      <c r="AO235" s="76"/>
      <c r="AP235" s="76"/>
      <c r="AQ235" s="76"/>
      <c r="AR235" s="76"/>
      <c r="AS235" s="76"/>
      <c r="AT235" s="76"/>
      <c r="AU235" s="76"/>
      <c r="AV235" s="76"/>
      <c r="AW235" s="76"/>
      <c r="AX235" s="76"/>
      <c r="AY235" s="76"/>
      <c r="AZ235" s="76"/>
      <c r="BA235" s="76"/>
      <c r="BB235" s="76"/>
      <c r="BC235" s="76"/>
      <c r="BD235" s="76"/>
      <c r="BE235" s="76"/>
      <c r="BF235" s="76"/>
    </row>
    <row r="236" spans="1:58" ht="14.25" customHeight="1" x14ac:dyDescent="0.3">
      <c r="A236" s="76"/>
      <c r="B236" s="92"/>
      <c r="C236" s="92"/>
      <c r="D236" s="92"/>
      <c r="E236" s="92"/>
      <c r="F236" s="92"/>
      <c r="G236" s="92"/>
      <c r="H236" s="92"/>
      <c r="I236" s="92"/>
      <c r="J236" s="76"/>
      <c r="K236" s="76"/>
      <c r="L236" s="76"/>
      <c r="M236" s="76"/>
      <c r="N236" s="76"/>
      <c r="O236" s="76"/>
      <c r="P236" s="76"/>
      <c r="Q236" s="76"/>
      <c r="R236" s="76"/>
      <c r="S236" s="76"/>
      <c r="T236" s="76"/>
      <c r="U236" s="76"/>
      <c r="V236" s="76"/>
      <c r="W236" s="76"/>
      <c r="X236" s="76"/>
      <c r="Y236" s="76"/>
      <c r="Z236" s="76"/>
      <c r="AA236" s="76"/>
      <c r="AB236" s="76"/>
      <c r="AC236" s="76"/>
      <c r="AD236" s="76"/>
      <c r="AE236" s="76"/>
      <c r="AF236" s="76"/>
      <c r="AG236" s="76"/>
      <c r="AH236" s="76"/>
      <c r="AI236" s="76"/>
      <c r="AJ236" s="76"/>
      <c r="AK236" s="76"/>
      <c r="AL236" s="76"/>
      <c r="AM236" s="76"/>
      <c r="AN236" s="76"/>
      <c r="AO236" s="76"/>
      <c r="AP236" s="76"/>
      <c r="AQ236" s="76"/>
      <c r="AR236" s="76"/>
      <c r="AS236" s="76"/>
      <c r="AT236" s="76"/>
      <c r="AU236" s="76"/>
      <c r="AV236" s="76"/>
      <c r="AW236" s="76"/>
      <c r="AX236" s="76"/>
      <c r="AY236" s="76"/>
      <c r="AZ236" s="76"/>
      <c r="BA236" s="76"/>
      <c r="BB236" s="76"/>
      <c r="BC236" s="76"/>
      <c r="BD236" s="76"/>
      <c r="BE236" s="76"/>
      <c r="BF236" s="76"/>
    </row>
    <row r="237" spans="1:58" ht="14.25" customHeight="1" x14ac:dyDescent="0.3">
      <c r="A237" s="76"/>
      <c r="B237" s="92"/>
      <c r="C237" s="92"/>
      <c r="D237" s="92"/>
      <c r="E237" s="92"/>
      <c r="F237" s="92"/>
      <c r="G237" s="92"/>
      <c r="H237" s="92"/>
      <c r="I237" s="92"/>
      <c r="J237" s="76"/>
      <c r="K237" s="76"/>
      <c r="L237" s="76"/>
      <c r="M237" s="76"/>
      <c r="N237" s="76"/>
      <c r="O237" s="76"/>
      <c r="P237" s="76"/>
      <c r="Q237" s="76"/>
      <c r="R237" s="76"/>
      <c r="S237" s="76"/>
      <c r="T237" s="76"/>
      <c r="U237" s="76"/>
      <c r="V237" s="76"/>
      <c r="W237" s="76"/>
      <c r="X237" s="76"/>
      <c r="Y237" s="76"/>
      <c r="Z237" s="76"/>
      <c r="AA237" s="76"/>
      <c r="AB237" s="76"/>
      <c r="AC237" s="76"/>
      <c r="AD237" s="76"/>
      <c r="AE237" s="76"/>
      <c r="AF237" s="76"/>
      <c r="AG237" s="76"/>
      <c r="AH237" s="76"/>
      <c r="AI237" s="76"/>
      <c r="AJ237" s="76"/>
      <c r="AK237" s="76"/>
      <c r="AL237" s="76"/>
      <c r="AM237" s="76"/>
      <c r="AN237" s="76"/>
      <c r="AO237" s="76"/>
      <c r="AP237" s="76"/>
      <c r="AQ237" s="76"/>
      <c r="AR237" s="76"/>
      <c r="AS237" s="76"/>
      <c r="AT237" s="76"/>
      <c r="AU237" s="76"/>
      <c r="AV237" s="76"/>
      <c r="AW237" s="76"/>
      <c r="AX237" s="76"/>
      <c r="AY237" s="76"/>
      <c r="AZ237" s="76"/>
      <c r="BA237" s="76"/>
      <c r="BB237" s="76"/>
      <c r="BC237" s="76"/>
      <c r="BD237" s="76"/>
      <c r="BE237" s="76"/>
      <c r="BF237" s="76"/>
    </row>
    <row r="238" spans="1:58" ht="14.25" customHeight="1" x14ac:dyDescent="0.3">
      <c r="A238" s="76"/>
      <c r="B238" s="92"/>
      <c r="C238" s="92"/>
      <c r="D238" s="92"/>
      <c r="E238" s="92"/>
      <c r="F238" s="92"/>
      <c r="G238" s="92"/>
      <c r="H238" s="92"/>
      <c r="I238" s="92"/>
      <c r="J238" s="76"/>
      <c r="K238" s="76"/>
      <c r="L238" s="76"/>
      <c r="M238" s="76"/>
      <c r="N238" s="76"/>
      <c r="O238" s="76"/>
      <c r="P238" s="76"/>
      <c r="Q238" s="76"/>
      <c r="R238" s="76"/>
      <c r="S238" s="76"/>
      <c r="T238" s="76"/>
      <c r="U238" s="76"/>
      <c r="V238" s="76"/>
      <c r="W238" s="76"/>
      <c r="X238" s="76"/>
      <c r="Y238" s="76"/>
      <c r="Z238" s="76"/>
      <c r="AA238" s="76"/>
      <c r="AB238" s="76"/>
      <c r="AC238" s="76"/>
      <c r="AD238" s="76"/>
      <c r="AE238" s="76"/>
      <c r="AF238" s="76"/>
      <c r="AG238" s="76"/>
      <c r="AH238" s="76"/>
      <c r="AI238" s="76"/>
      <c r="AJ238" s="76"/>
      <c r="AK238" s="76"/>
      <c r="AL238" s="76"/>
      <c r="AM238" s="76"/>
      <c r="AN238" s="76"/>
      <c r="AO238" s="76"/>
      <c r="AP238" s="76"/>
      <c r="AQ238" s="76"/>
      <c r="AR238" s="76"/>
      <c r="AS238" s="76"/>
      <c r="AT238" s="76"/>
      <c r="AU238" s="76"/>
      <c r="AV238" s="76"/>
      <c r="AW238" s="76"/>
      <c r="AX238" s="76"/>
      <c r="AY238" s="76"/>
      <c r="AZ238" s="76"/>
      <c r="BA238" s="76"/>
      <c r="BB238" s="76"/>
      <c r="BC238" s="76"/>
      <c r="BD238" s="76"/>
      <c r="BE238" s="76"/>
      <c r="BF238" s="76"/>
    </row>
    <row r="239" spans="1:58" ht="14.25" customHeight="1" x14ac:dyDescent="0.3">
      <c r="A239" s="76"/>
      <c r="B239" s="92"/>
      <c r="C239" s="92"/>
      <c r="D239" s="92"/>
      <c r="E239" s="92"/>
      <c r="F239" s="92"/>
      <c r="G239" s="92"/>
      <c r="H239" s="92"/>
      <c r="I239" s="92"/>
      <c r="J239" s="76"/>
      <c r="K239" s="76"/>
      <c r="L239" s="76"/>
      <c r="M239" s="76"/>
      <c r="N239" s="76"/>
      <c r="O239" s="76"/>
      <c r="P239" s="76"/>
      <c r="Q239" s="76"/>
      <c r="R239" s="76"/>
      <c r="S239" s="76"/>
      <c r="T239" s="76"/>
      <c r="U239" s="76"/>
      <c r="V239" s="76"/>
      <c r="W239" s="76"/>
      <c r="X239" s="76"/>
      <c r="Y239" s="76"/>
      <c r="Z239" s="76"/>
      <c r="AA239" s="76"/>
      <c r="AB239" s="76"/>
      <c r="AC239" s="76"/>
      <c r="AD239" s="76"/>
      <c r="AE239" s="76"/>
      <c r="AF239" s="76"/>
      <c r="AG239" s="76"/>
      <c r="AH239" s="76"/>
      <c r="AI239" s="76"/>
      <c r="AJ239" s="76"/>
      <c r="AK239" s="76"/>
      <c r="AL239" s="76"/>
      <c r="AM239" s="76"/>
      <c r="AN239" s="76"/>
      <c r="AO239" s="76"/>
      <c r="AP239" s="76"/>
      <c r="AQ239" s="76"/>
      <c r="AR239" s="76"/>
      <c r="AS239" s="76"/>
      <c r="AT239" s="76"/>
      <c r="AU239" s="76"/>
      <c r="AV239" s="76"/>
      <c r="AW239" s="76"/>
      <c r="AX239" s="76"/>
      <c r="AY239" s="76"/>
      <c r="AZ239" s="76"/>
      <c r="BA239" s="76"/>
      <c r="BB239" s="76"/>
      <c r="BC239" s="76"/>
      <c r="BD239" s="76"/>
      <c r="BE239" s="76"/>
      <c r="BF239" s="76"/>
    </row>
    <row r="240" spans="1:58" ht="14.25" customHeight="1" x14ac:dyDescent="0.3">
      <c r="A240" s="76"/>
      <c r="B240" s="92"/>
      <c r="C240" s="92"/>
      <c r="D240" s="92"/>
      <c r="E240" s="92"/>
      <c r="F240" s="92"/>
      <c r="G240" s="92"/>
      <c r="H240" s="92"/>
      <c r="I240" s="92"/>
      <c r="J240" s="76"/>
      <c r="K240" s="76"/>
      <c r="L240" s="76"/>
      <c r="M240" s="76"/>
      <c r="N240" s="76"/>
      <c r="O240" s="76"/>
      <c r="P240" s="76"/>
      <c r="Q240" s="76"/>
      <c r="R240" s="76"/>
      <c r="S240" s="76"/>
      <c r="T240" s="76"/>
      <c r="U240" s="76"/>
      <c r="V240" s="76"/>
      <c r="W240" s="76"/>
      <c r="X240" s="76"/>
      <c r="Y240" s="76"/>
      <c r="Z240" s="76"/>
      <c r="AA240" s="76"/>
      <c r="AB240" s="76"/>
      <c r="AC240" s="76"/>
      <c r="AD240" s="76"/>
      <c r="AE240" s="76"/>
      <c r="AF240" s="76"/>
      <c r="AG240" s="76"/>
      <c r="AH240" s="76"/>
      <c r="AI240" s="76"/>
      <c r="AJ240" s="76"/>
      <c r="AK240" s="76"/>
      <c r="AL240" s="76"/>
      <c r="AM240" s="76"/>
      <c r="AN240" s="76"/>
      <c r="AO240" s="76"/>
      <c r="AP240" s="76"/>
      <c r="AQ240" s="76"/>
      <c r="AR240" s="76"/>
      <c r="AS240" s="76"/>
      <c r="AT240" s="76"/>
      <c r="AU240" s="76"/>
      <c r="AV240" s="76"/>
      <c r="AW240" s="76"/>
      <c r="AX240" s="76"/>
      <c r="AY240" s="76"/>
      <c r="AZ240" s="76"/>
      <c r="BA240" s="76"/>
      <c r="BB240" s="76"/>
      <c r="BC240" s="76"/>
      <c r="BD240" s="76"/>
      <c r="BE240" s="76"/>
      <c r="BF240" s="76"/>
    </row>
    <row r="241" spans="1:58" ht="14.25" customHeight="1" x14ac:dyDescent="0.3">
      <c r="A241" s="76"/>
      <c r="B241" s="92"/>
      <c r="C241" s="92"/>
      <c r="D241" s="92"/>
      <c r="E241" s="92"/>
      <c r="F241" s="92"/>
      <c r="G241" s="92"/>
      <c r="H241" s="92"/>
      <c r="I241" s="92"/>
      <c r="J241" s="76"/>
      <c r="K241" s="76"/>
      <c r="L241" s="76"/>
      <c r="M241" s="76"/>
      <c r="N241" s="76"/>
      <c r="O241" s="76"/>
      <c r="P241" s="76"/>
      <c r="Q241" s="76"/>
      <c r="R241" s="76"/>
      <c r="S241" s="76"/>
      <c r="T241" s="76"/>
      <c r="U241" s="76"/>
      <c r="V241" s="76"/>
      <c r="W241" s="76"/>
      <c r="X241" s="76"/>
      <c r="Y241" s="76"/>
      <c r="Z241" s="76"/>
      <c r="AA241" s="76"/>
      <c r="AB241" s="76"/>
      <c r="AC241" s="76"/>
      <c r="AD241" s="76"/>
      <c r="AE241" s="76"/>
      <c r="AF241" s="76"/>
      <c r="AG241" s="76"/>
      <c r="AH241" s="76"/>
      <c r="AI241" s="76"/>
      <c r="AJ241" s="76"/>
      <c r="AK241" s="76"/>
      <c r="AL241" s="76"/>
      <c r="AM241" s="76"/>
      <c r="AN241" s="76"/>
      <c r="AO241" s="76"/>
      <c r="AP241" s="76"/>
      <c r="AQ241" s="76"/>
      <c r="AR241" s="76"/>
      <c r="AS241" s="76"/>
      <c r="AT241" s="76"/>
      <c r="AU241" s="76"/>
      <c r="AV241" s="76"/>
      <c r="AW241" s="76"/>
      <c r="AX241" s="76"/>
      <c r="AY241" s="76"/>
      <c r="AZ241" s="76"/>
      <c r="BA241" s="76"/>
      <c r="BB241" s="76"/>
      <c r="BC241" s="76"/>
      <c r="BD241" s="76"/>
      <c r="BE241" s="76"/>
      <c r="BF241" s="76"/>
    </row>
    <row r="242" spans="1:58" ht="14.25" customHeight="1" x14ac:dyDescent="0.3">
      <c r="A242" s="76"/>
      <c r="B242" s="92"/>
      <c r="C242" s="92"/>
      <c r="D242" s="92"/>
      <c r="E242" s="92"/>
      <c r="F242" s="92"/>
      <c r="G242" s="92"/>
      <c r="H242" s="92"/>
      <c r="I242" s="92"/>
      <c r="J242" s="76"/>
      <c r="K242" s="76"/>
      <c r="L242" s="76"/>
      <c r="M242" s="76"/>
      <c r="N242" s="76"/>
      <c r="O242" s="76"/>
      <c r="P242" s="76"/>
      <c r="Q242" s="76"/>
      <c r="R242" s="76"/>
      <c r="S242" s="76"/>
      <c r="T242" s="76"/>
      <c r="U242" s="76"/>
      <c r="V242" s="76"/>
      <c r="W242" s="76"/>
      <c r="X242" s="76"/>
      <c r="Y242" s="76"/>
      <c r="Z242" s="76"/>
      <c r="AA242" s="76"/>
      <c r="AB242" s="76"/>
      <c r="AC242" s="76"/>
      <c r="AD242" s="76"/>
      <c r="AE242" s="76"/>
      <c r="AF242" s="76"/>
      <c r="AG242" s="76"/>
      <c r="AH242" s="76"/>
      <c r="AI242" s="76"/>
      <c r="AJ242" s="76"/>
      <c r="AK242" s="76"/>
      <c r="AL242" s="76"/>
      <c r="AM242" s="76"/>
      <c r="AN242" s="76"/>
      <c r="AO242" s="76"/>
      <c r="AP242" s="76"/>
      <c r="AQ242" s="76"/>
      <c r="AR242" s="76"/>
      <c r="AS242" s="76"/>
      <c r="AT242" s="76"/>
      <c r="AU242" s="76"/>
      <c r="AV242" s="76"/>
      <c r="AW242" s="76"/>
      <c r="AX242" s="76"/>
      <c r="AY242" s="76"/>
      <c r="AZ242" s="76"/>
      <c r="BA242" s="76"/>
      <c r="BB242" s="76"/>
      <c r="BC242" s="76"/>
      <c r="BD242" s="76"/>
      <c r="BE242" s="76"/>
      <c r="BF242" s="76"/>
    </row>
    <row r="243" spans="1:58" ht="14.25" customHeight="1" x14ac:dyDescent="0.3">
      <c r="A243" s="76"/>
      <c r="B243" s="92"/>
      <c r="C243" s="92"/>
      <c r="D243" s="92"/>
      <c r="E243" s="92"/>
      <c r="F243" s="92"/>
      <c r="G243" s="92"/>
      <c r="H243" s="92"/>
      <c r="I243" s="92"/>
      <c r="J243" s="76"/>
      <c r="K243" s="76"/>
      <c r="L243" s="76"/>
      <c r="M243" s="76"/>
      <c r="N243" s="76"/>
      <c r="O243" s="76"/>
      <c r="P243" s="76"/>
      <c r="Q243" s="76"/>
      <c r="R243" s="76"/>
      <c r="S243" s="76"/>
      <c r="T243" s="76"/>
      <c r="U243" s="76"/>
      <c r="V243" s="76"/>
      <c r="W243" s="76"/>
      <c r="X243" s="76"/>
      <c r="Y243" s="76"/>
      <c r="Z243" s="76"/>
      <c r="AA243" s="76"/>
      <c r="AB243" s="76"/>
      <c r="AC243" s="76"/>
      <c r="AD243" s="76"/>
      <c r="AE243" s="76"/>
      <c r="AF243" s="76"/>
      <c r="AG243" s="76"/>
      <c r="AH243" s="76"/>
      <c r="AI243" s="76"/>
      <c r="AJ243" s="76"/>
      <c r="AK243" s="76"/>
      <c r="AL243" s="76"/>
      <c r="AM243" s="76"/>
      <c r="AN243" s="76"/>
      <c r="AO243" s="76"/>
      <c r="AP243" s="76"/>
      <c r="AQ243" s="76"/>
      <c r="AR243" s="76"/>
      <c r="AS243" s="76"/>
      <c r="AT243" s="76"/>
      <c r="AU243" s="76"/>
      <c r="AV243" s="76"/>
      <c r="AW243" s="76"/>
      <c r="AX243" s="76"/>
      <c r="AY243" s="76"/>
      <c r="AZ243" s="76"/>
      <c r="BA243" s="76"/>
      <c r="BB243" s="76"/>
      <c r="BC243" s="76"/>
      <c r="BD243" s="76"/>
      <c r="BE243" s="76"/>
      <c r="BF243" s="76"/>
    </row>
    <row r="244" spans="1:58" ht="14.25" customHeight="1" x14ac:dyDescent="0.3">
      <c r="A244" s="76"/>
      <c r="B244" s="92"/>
      <c r="C244" s="92"/>
      <c r="D244" s="92"/>
      <c r="E244" s="92"/>
      <c r="F244" s="92"/>
      <c r="G244" s="92"/>
      <c r="H244" s="92"/>
      <c r="I244" s="92"/>
      <c r="J244" s="76"/>
      <c r="K244" s="76"/>
      <c r="L244" s="76"/>
      <c r="M244" s="76"/>
      <c r="N244" s="76"/>
      <c r="O244" s="76"/>
      <c r="P244" s="76"/>
      <c r="Q244" s="76"/>
      <c r="R244" s="76"/>
      <c r="S244" s="76"/>
      <c r="T244" s="76"/>
      <c r="U244" s="76"/>
      <c r="V244" s="76"/>
      <c r="W244" s="76"/>
      <c r="X244" s="76"/>
      <c r="Y244" s="76"/>
      <c r="Z244" s="76"/>
      <c r="AA244" s="76"/>
      <c r="AB244" s="76"/>
      <c r="AC244" s="76"/>
      <c r="AD244" s="76"/>
      <c r="AE244" s="76"/>
      <c r="AF244" s="76"/>
      <c r="AG244" s="76"/>
      <c r="AH244" s="76"/>
      <c r="AI244" s="76"/>
      <c r="AJ244" s="76"/>
      <c r="AK244" s="76"/>
      <c r="AL244" s="76"/>
      <c r="AM244" s="76"/>
      <c r="AN244" s="76"/>
      <c r="AO244" s="76"/>
      <c r="AP244" s="76"/>
      <c r="AQ244" s="76"/>
      <c r="AR244" s="76"/>
      <c r="AS244" s="76"/>
      <c r="AT244" s="76"/>
      <c r="AU244" s="76"/>
      <c r="AV244" s="76"/>
      <c r="AW244" s="76"/>
      <c r="AX244" s="76"/>
      <c r="AY244" s="76"/>
      <c r="AZ244" s="76"/>
      <c r="BA244" s="76"/>
      <c r="BB244" s="76"/>
      <c r="BC244" s="76"/>
      <c r="BD244" s="76"/>
      <c r="BE244" s="76"/>
      <c r="BF244" s="76"/>
    </row>
    <row r="245" spans="1:58" ht="14.25" customHeight="1" x14ac:dyDescent="0.3">
      <c r="A245" s="76"/>
      <c r="B245" s="92"/>
      <c r="C245" s="92"/>
      <c r="D245" s="92"/>
      <c r="E245" s="92"/>
      <c r="F245" s="92"/>
      <c r="G245" s="92"/>
      <c r="H245" s="92"/>
      <c r="I245" s="92"/>
      <c r="J245" s="92"/>
      <c r="K245" s="92"/>
      <c r="L245" s="92"/>
      <c r="M245" s="92"/>
      <c r="N245" s="92"/>
      <c r="O245" s="92"/>
      <c r="P245" s="92"/>
      <c r="Q245" s="92"/>
      <c r="R245" s="92"/>
      <c r="S245" s="92"/>
      <c r="T245" s="92"/>
      <c r="U245" s="92"/>
      <c r="V245" s="92"/>
      <c r="W245" s="92"/>
      <c r="X245" s="92"/>
      <c r="Y245" s="92"/>
      <c r="Z245" s="92"/>
      <c r="AA245" s="92"/>
      <c r="AB245" s="92"/>
      <c r="AC245" s="92"/>
      <c r="AD245" s="92"/>
      <c r="AE245" s="92"/>
      <c r="AF245" s="92"/>
      <c r="AG245" s="92"/>
      <c r="AH245" s="92"/>
      <c r="AI245" s="92"/>
      <c r="AJ245" s="92"/>
      <c r="AK245" s="92"/>
      <c r="AL245" s="92"/>
      <c r="AM245" s="92"/>
      <c r="AN245" s="92"/>
      <c r="AO245" s="92"/>
      <c r="AP245" s="92"/>
      <c r="AQ245" s="92"/>
      <c r="AR245" s="92"/>
      <c r="AS245" s="92"/>
      <c r="AT245" s="92"/>
      <c r="AU245" s="92"/>
      <c r="AV245" s="92"/>
      <c r="AW245" s="92"/>
      <c r="AX245" s="92"/>
      <c r="AY245" s="92"/>
      <c r="AZ245" s="92"/>
      <c r="BA245" s="92"/>
      <c r="BB245" s="92"/>
      <c r="BC245" s="92"/>
      <c r="BD245" s="92"/>
      <c r="BE245" s="92"/>
      <c r="BF245" s="92"/>
    </row>
    <row r="246" spans="1:58" ht="14.25" customHeight="1" x14ac:dyDescent="0.3">
      <c r="A246" s="76"/>
      <c r="B246" s="92"/>
      <c r="C246" s="92"/>
      <c r="D246" s="92"/>
      <c r="E246" s="92"/>
      <c r="F246" s="92"/>
      <c r="G246" s="92"/>
      <c r="H246" s="92"/>
      <c r="I246" s="92"/>
      <c r="J246" s="92"/>
      <c r="K246" s="92"/>
      <c r="L246" s="92"/>
      <c r="M246" s="92"/>
      <c r="N246" s="92"/>
      <c r="O246" s="92"/>
      <c r="P246" s="92"/>
      <c r="Q246" s="92"/>
      <c r="R246" s="92"/>
      <c r="S246" s="92"/>
      <c r="T246" s="92"/>
      <c r="U246" s="92"/>
      <c r="V246" s="92"/>
      <c r="W246" s="92"/>
      <c r="X246" s="92"/>
      <c r="Y246" s="92"/>
      <c r="Z246" s="92"/>
      <c r="AA246" s="92"/>
      <c r="AB246" s="92"/>
      <c r="AC246" s="92"/>
      <c r="AD246" s="92"/>
      <c r="AE246" s="92"/>
      <c r="AF246" s="92"/>
      <c r="AG246" s="92"/>
      <c r="AH246" s="92"/>
      <c r="AI246" s="92"/>
      <c r="AJ246" s="92"/>
      <c r="AK246" s="92"/>
      <c r="AL246" s="92"/>
      <c r="AM246" s="92"/>
      <c r="AN246" s="92"/>
      <c r="AO246" s="92"/>
      <c r="AP246" s="92"/>
      <c r="AQ246" s="92"/>
      <c r="AR246" s="92"/>
      <c r="AS246" s="92"/>
      <c r="AT246" s="92"/>
      <c r="AU246" s="92"/>
      <c r="AV246" s="92"/>
      <c r="AW246" s="92"/>
      <c r="AX246" s="92"/>
      <c r="AY246" s="92"/>
      <c r="AZ246" s="92"/>
      <c r="BA246" s="92"/>
      <c r="BB246" s="92"/>
      <c r="BC246" s="92"/>
      <c r="BD246" s="92"/>
      <c r="BE246" s="92"/>
      <c r="BF246" s="92"/>
    </row>
    <row r="247" spans="1:58" ht="14.25" customHeight="1" x14ac:dyDescent="0.3">
      <c r="A247" s="76"/>
      <c r="B247" s="92"/>
      <c r="C247" s="92"/>
      <c r="D247" s="92"/>
      <c r="E247" s="92"/>
      <c r="F247" s="92"/>
      <c r="G247" s="92"/>
      <c r="H247" s="92"/>
      <c r="I247" s="92"/>
      <c r="J247" s="92"/>
      <c r="K247" s="92"/>
      <c r="L247" s="92"/>
      <c r="M247" s="92"/>
      <c r="N247" s="92"/>
      <c r="O247" s="92"/>
      <c r="P247" s="92"/>
      <c r="Q247" s="92"/>
      <c r="R247" s="92"/>
      <c r="S247" s="92"/>
      <c r="T247" s="92"/>
      <c r="U247" s="92"/>
      <c r="V247" s="92"/>
      <c r="W247" s="92"/>
      <c r="X247" s="92"/>
      <c r="Y247" s="92"/>
      <c r="Z247" s="92"/>
      <c r="AA247" s="92"/>
      <c r="AB247" s="92"/>
      <c r="AC247" s="92"/>
      <c r="AD247" s="92"/>
      <c r="AE247" s="92"/>
      <c r="AF247" s="92"/>
      <c r="AG247" s="92"/>
      <c r="AH247" s="92"/>
      <c r="AI247" s="92"/>
      <c r="AJ247" s="92"/>
      <c r="AK247" s="92"/>
      <c r="AL247" s="92"/>
      <c r="AM247" s="92"/>
      <c r="AN247" s="92"/>
      <c r="AO247" s="92"/>
      <c r="AP247" s="92"/>
      <c r="AQ247" s="92"/>
      <c r="AR247" s="92"/>
      <c r="AS247" s="92"/>
      <c r="AT247" s="92"/>
      <c r="AU247" s="92"/>
      <c r="AV247" s="92"/>
      <c r="AW247" s="92"/>
      <c r="AX247" s="92"/>
      <c r="AY247" s="92"/>
      <c r="AZ247" s="92"/>
      <c r="BA247" s="92"/>
      <c r="BB247" s="92"/>
      <c r="BC247" s="92"/>
      <c r="BD247" s="92"/>
      <c r="BE247" s="92"/>
      <c r="BF247" s="92"/>
    </row>
    <row r="248" spans="1:58" ht="14.25" customHeight="1" x14ac:dyDescent="0.3">
      <c r="A248" s="76"/>
      <c r="B248" s="92"/>
      <c r="C248" s="92"/>
      <c r="D248" s="92"/>
      <c r="E248" s="92"/>
      <c r="F248" s="92"/>
      <c r="G248" s="92"/>
      <c r="H248" s="92"/>
      <c r="I248" s="92"/>
      <c r="J248" s="92"/>
      <c r="K248" s="92"/>
      <c r="L248" s="92"/>
      <c r="M248" s="92"/>
      <c r="N248" s="92"/>
      <c r="O248" s="92"/>
      <c r="P248" s="92"/>
      <c r="Q248" s="92"/>
      <c r="R248" s="92"/>
      <c r="S248" s="92"/>
      <c r="T248" s="92"/>
      <c r="U248" s="92"/>
      <c r="V248" s="92"/>
      <c r="W248" s="92"/>
      <c r="X248" s="92"/>
      <c r="Y248" s="92"/>
      <c r="Z248" s="92"/>
      <c r="AA248" s="92"/>
      <c r="AB248" s="92"/>
      <c r="AC248" s="92"/>
      <c r="AD248" s="92"/>
      <c r="AE248" s="92"/>
      <c r="AF248" s="92"/>
      <c r="AG248" s="92"/>
      <c r="AH248" s="92"/>
      <c r="AI248" s="92"/>
      <c r="AJ248" s="92"/>
      <c r="AK248" s="92"/>
      <c r="AL248" s="92"/>
      <c r="AM248" s="92"/>
      <c r="AN248" s="92"/>
      <c r="AO248" s="92"/>
      <c r="AP248" s="92"/>
      <c r="AQ248" s="92"/>
      <c r="AR248" s="92"/>
      <c r="AS248" s="92"/>
      <c r="AT248" s="92"/>
      <c r="AU248" s="92"/>
      <c r="AV248" s="92"/>
      <c r="AW248" s="92"/>
      <c r="AX248" s="92"/>
      <c r="AY248" s="92"/>
      <c r="AZ248" s="92"/>
      <c r="BA248" s="92"/>
      <c r="BB248" s="92"/>
      <c r="BC248" s="92"/>
      <c r="BD248" s="92"/>
      <c r="BE248" s="92"/>
      <c r="BF248" s="92"/>
    </row>
    <row r="249" spans="1:58" ht="14.25" customHeight="1" x14ac:dyDescent="0.3">
      <c r="A249" s="92"/>
      <c r="B249" s="92"/>
      <c r="C249" s="92"/>
      <c r="D249" s="92"/>
      <c r="E249" s="92"/>
      <c r="F249" s="92"/>
      <c r="G249" s="92"/>
      <c r="H249" s="92"/>
      <c r="I249" s="92"/>
      <c r="J249" s="92"/>
      <c r="K249" s="92"/>
      <c r="L249" s="92"/>
      <c r="M249" s="92"/>
      <c r="N249" s="92"/>
      <c r="O249" s="92"/>
      <c r="P249" s="92"/>
      <c r="Q249" s="92"/>
      <c r="R249" s="92"/>
      <c r="S249" s="92"/>
      <c r="T249" s="92"/>
      <c r="U249" s="92"/>
      <c r="V249" s="92"/>
      <c r="W249" s="92"/>
      <c r="X249" s="92"/>
      <c r="Y249" s="92"/>
      <c r="Z249" s="92"/>
      <c r="AA249" s="92"/>
      <c r="AB249" s="92"/>
      <c r="AC249" s="92"/>
      <c r="AD249" s="92"/>
      <c r="AE249" s="92"/>
      <c r="AF249" s="92"/>
      <c r="AG249" s="92"/>
      <c r="AH249" s="92"/>
      <c r="AI249" s="92"/>
      <c r="AJ249" s="92"/>
      <c r="AK249" s="92"/>
      <c r="AL249" s="92"/>
      <c r="AM249" s="92"/>
      <c r="AN249" s="92"/>
      <c r="AO249" s="92"/>
      <c r="AP249" s="92"/>
      <c r="AQ249" s="92"/>
      <c r="AR249" s="92"/>
      <c r="AS249" s="92"/>
      <c r="AT249" s="92"/>
      <c r="AU249" s="92"/>
      <c r="AV249" s="92"/>
      <c r="AW249" s="92"/>
      <c r="AX249" s="92"/>
      <c r="AY249" s="92"/>
      <c r="AZ249" s="92"/>
      <c r="BA249" s="92"/>
      <c r="BB249" s="92"/>
      <c r="BC249" s="92"/>
      <c r="BD249" s="92"/>
      <c r="BE249" s="92"/>
      <c r="BF249" s="92"/>
    </row>
    <row r="250" spans="1:58" ht="14.25" customHeight="1" x14ac:dyDescent="0.3">
      <c r="A250" s="92"/>
      <c r="B250" s="92"/>
      <c r="C250" s="92"/>
      <c r="D250" s="92"/>
      <c r="E250" s="92"/>
      <c r="F250" s="92"/>
      <c r="G250" s="92"/>
      <c r="H250" s="92"/>
      <c r="I250" s="92"/>
      <c r="J250" s="92"/>
      <c r="K250" s="92"/>
      <c r="L250" s="92"/>
      <c r="M250" s="92"/>
      <c r="N250" s="92"/>
      <c r="O250" s="92"/>
      <c r="P250" s="92"/>
      <c r="Q250" s="92"/>
      <c r="R250" s="92"/>
      <c r="S250" s="92"/>
      <c r="T250" s="92"/>
      <c r="U250" s="92"/>
      <c r="V250" s="92"/>
      <c r="W250" s="92"/>
      <c r="X250" s="92"/>
      <c r="Y250" s="92"/>
      <c r="Z250" s="92"/>
      <c r="AA250" s="92"/>
      <c r="AB250" s="92"/>
      <c r="AC250" s="92"/>
      <c r="AD250" s="92"/>
      <c r="AE250" s="92"/>
      <c r="AF250" s="92"/>
      <c r="AG250" s="92"/>
      <c r="AH250" s="92"/>
      <c r="AI250" s="92"/>
      <c r="AJ250" s="92"/>
      <c r="AK250" s="92"/>
      <c r="AL250" s="92"/>
      <c r="AM250" s="92"/>
      <c r="AN250" s="92"/>
      <c r="AO250" s="92"/>
      <c r="AP250" s="92"/>
      <c r="AQ250" s="92"/>
      <c r="AR250" s="92"/>
      <c r="AS250" s="92"/>
      <c r="AT250" s="92"/>
      <c r="AU250" s="92"/>
      <c r="AV250" s="92"/>
      <c r="AW250" s="92"/>
      <c r="AX250" s="92"/>
      <c r="AY250" s="92"/>
      <c r="AZ250" s="92"/>
      <c r="BA250" s="92"/>
      <c r="BB250" s="92"/>
      <c r="BC250" s="92"/>
      <c r="BD250" s="92"/>
      <c r="BE250" s="92"/>
      <c r="BF250" s="92"/>
    </row>
    <row r="251" spans="1:58" ht="14.25" customHeight="1" x14ac:dyDescent="0.3">
      <c r="A251" s="92"/>
      <c r="B251" s="92"/>
      <c r="C251" s="92"/>
      <c r="D251" s="92"/>
      <c r="E251" s="92"/>
      <c r="F251" s="92"/>
      <c r="G251" s="92"/>
      <c r="H251" s="92"/>
      <c r="I251" s="92"/>
      <c r="J251" s="92"/>
      <c r="K251" s="92"/>
      <c r="L251" s="92"/>
      <c r="M251" s="92"/>
      <c r="N251" s="92"/>
      <c r="O251" s="92"/>
      <c r="P251" s="92"/>
      <c r="Q251" s="92"/>
      <c r="R251" s="92"/>
      <c r="S251" s="92"/>
      <c r="T251" s="92"/>
      <c r="U251" s="92"/>
      <c r="V251" s="92"/>
      <c r="W251" s="92"/>
      <c r="X251" s="92"/>
      <c r="Y251" s="92"/>
      <c r="Z251" s="92"/>
      <c r="AA251" s="92"/>
      <c r="AB251" s="92"/>
      <c r="AC251" s="92"/>
      <c r="AD251" s="92"/>
      <c r="AE251" s="92"/>
      <c r="AF251" s="92"/>
      <c r="AG251" s="92"/>
      <c r="AH251" s="92"/>
      <c r="AI251" s="92"/>
      <c r="AJ251" s="92"/>
      <c r="AK251" s="92"/>
      <c r="AL251" s="92"/>
      <c r="AM251" s="92"/>
      <c r="AN251" s="92"/>
      <c r="AO251" s="92"/>
      <c r="AP251" s="92"/>
      <c r="AQ251" s="92"/>
      <c r="AR251" s="92"/>
      <c r="AS251" s="92"/>
      <c r="AT251" s="92"/>
      <c r="AU251" s="92"/>
      <c r="AV251" s="92"/>
      <c r="AW251" s="92"/>
      <c r="AX251" s="92"/>
      <c r="AY251" s="92"/>
      <c r="AZ251" s="92"/>
      <c r="BA251" s="92"/>
      <c r="BB251" s="92"/>
      <c r="BC251" s="92"/>
      <c r="BD251" s="92"/>
      <c r="BE251" s="92"/>
      <c r="BF251" s="92"/>
    </row>
    <row r="252" spans="1:58" ht="14.25" customHeight="1" x14ac:dyDescent="0.3">
      <c r="A252" s="92"/>
      <c r="B252" s="92"/>
      <c r="C252" s="92"/>
      <c r="D252" s="92"/>
      <c r="E252" s="92"/>
      <c r="F252" s="92"/>
      <c r="G252" s="92"/>
      <c r="H252" s="92"/>
      <c r="I252" s="92"/>
      <c r="J252" s="92"/>
      <c r="K252" s="92"/>
      <c r="L252" s="92"/>
      <c r="M252" s="92"/>
      <c r="N252" s="92"/>
      <c r="O252" s="92"/>
      <c r="P252" s="92"/>
      <c r="Q252" s="92"/>
      <c r="R252" s="92"/>
      <c r="S252" s="92"/>
      <c r="T252" s="92"/>
      <c r="U252" s="92"/>
      <c r="V252" s="92"/>
      <c r="W252" s="92"/>
      <c r="X252" s="92"/>
      <c r="Y252" s="92"/>
      <c r="Z252" s="92"/>
      <c r="AA252" s="92"/>
      <c r="AB252" s="92"/>
      <c r="AC252" s="92"/>
      <c r="AD252" s="92"/>
      <c r="AE252" s="92"/>
      <c r="AF252" s="92"/>
      <c r="AG252" s="92"/>
      <c r="AH252" s="92"/>
      <c r="AI252" s="92"/>
      <c r="AJ252" s="92"/>
      <c r="AK252" s="92"/>
      <c r="AL252" s="92"/>
      <c r="AM252" s="92"/>
      <c r="AN252" s="92"/>
      <c r="AO252" s="92"/>
      <c r="AP252" s="92"/>
      <c r="AQ252" s="92"/>
      <c r="AR252" s="92"/>
      <c r="AS252" s="92"/>
      <c r="AT252" s="92"/>
      <c r="AU252" s="92"/>
      <c r="AV252" s="92"/>
      <c r="AW252" s="92"/>
      <c r="AX252" s="92"/>
      <c r="AY252" s="92"/>
      <c r="AZ252" s="92"/>
      <c r="BA252" s="92"/>
      <c r="BB252" s="92"/>
      <c r="BC252" s="92"/>
      <c r="BD252" s="92"/>
      <c r="BE252" s="92"/>
      <c r="BF252" s="92"/>
    </row>
    <row r="253" spans="1:58" ht="14.25" customHeight="1" x14ac:dyDescent="0.3">
      <c r="A253" s="92"/>
      <c r="B253" s="92"/>
      <c r="C253" s="92"/>
      <c r="D253" s="92"/>
      <c r="E253" s="92"/>
      <c r="F253" s="92"/>
      <c r="G253" s="92"/>
      <c r="H253" s="92"/>
      <c r="I253" s="92"/>
      <c r="J253" s="92"/>
      <c r="K253" s="92"/>
      <c r="L253" s="92"/>
      <c r="M253" s="92"/>
      <c r="N253" s="92"/>
      <c r="O253" s="92"/>
      <c r="P253" s="92"/>
      <c r="Q253" s="92"/>
      <c r="R253" s="92"/>
      <c r="S253" s="92"/>
      <c r="T253" s="92"/>
      <c r="U253" s="92"/>
      <c r="V253" s="92"/>
      <c r="W253" s="92"/>
      <c r="X253" s="92"/>
      <c r="Y253" s="92"/>
      <c r="Z253" s="92"/>
      <c r="AA253" s="92"/>
      <c r="AB253" s="92"/>
      <c r="AC253" s="92"/>
      <c r="AD253" s="92"/>
      <c r="AE253" s="92"/>
      <c r="AF253" s="92"/>
      <c r="AG253" s="92"/>
      <c r="AH253" s="92"/>
      <c r="AI253" s="92"/>
      <c r="AJ253" s="92"/>
      <c r="AK253" s="92"/>
      <c r="AL253" s="92"/>
      <c r="AM253" s="92"/>
      <c r="AN253" s="92"/>
      <c r="AO253" s="92"/>
      <c r="AP253" s="92"/>
      <c r="AQ253" s="92"/>
      <c r="AR253" s="92"/>
      <c r="AS253" s="92"/>
      <c r="AT253" s="92"/>
      <c r="AU253" s="92"/>
      <c r="AV253" s="92"/>
      <c r="AW253" s="92"/>
      <c r="AX253" s="92"/>
      <c r="AY253" s="92"/>
      <c r="AZ253" s="92"/>
      <c r="BA253" s="92"/>
      <c r="BB253" s="92"/>
      <c r="BC253" s="92"/>
      <c r="BD253" s="92"/>
      <c r="BE253" s="92"/>
      <c r="BF253" s="92"/>
    </row>
    <row r="254" spans="1:58" ht="14.25" customHeight="1" x14ac:dyDescent="0.3">
      <c r="A254" s="92"/>
      <c r="B254" s="92"/>
      <c r="C254" s="92"/>
      <c r="D254" s="92"/>
      <c r="E254" s="92"/>
      <c r="F254" s="92"/>
      <c r="G254" s="92"/>
      <c r="H254" s="92"/>
      <c r="I254" s="92"/>
      <c r="J254" s="92"/>
      <c r="K254" s="92"/>
      <c r="L254" s="92"/>
      <c r="M254" s="92"/>
      <c r="N254" s="92"/>
      <c r="O254" s="92"/>
      <c r="P254" s="92"/>
      <c r="Q254" s="92"/>
      <c r="R254" s="92"/>
      <c r="S254" s="92"/>
      <c r="T254" s="92"/>
      <c r="U254" s="92"/>
      <c r="V254" s="92"/>
      <c r="W254" s="92"/>
      <c r="X254" s="92"/>
      <c r="Y254" s="92"/>
      <c r="Z254" s="92"/>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92"/>
      <c r="AW254" s="92"/>
      <c r="AX254" s="92"/>
      <c r="AY254" s="92"/>
      <c r="AZ254" s="92"/>
      <c r="BA254" s="92"/>
      <c r="BB254" s="92"/>
      <c r="BC254" s="92"/>
      <c r="BD254" s="92"/>
      <c r="BE254" s="92"/>
      <c r="BF254" s="92"/>
    </row>
    <row r="255" spans="1:58" ht="14.25" customHeight="1" x14ac:dyDescent="0.3">
      <c r="A255" s="92"/>
      <c r="B255" s="92"/>
      <c r="C255" s="92"/>
      <c r="D255" s="92"/>
      <c r="E255" s="92"/>
      <c r="F255" s="92"/>
      <c r="G255" s="92"/>
      <c r="H255" s="92"/>
      <c r="I255" s="92"/>
      <c r="J255" s="92"/>
      <c r="K255" s="92"/>
      <c r="L255" s="92"/>
      <c r="M255" s="92"/>
      <c r="N255" s="92"/>
      <c r="O255" s="92"/>
      <c r="P255" s="92"/>
      <c r="Q255" s="92"/>
      <c r="R255" s="92"/>
      <c r="S255" s="92"/>
      <c r="T255" s="92"/>
      <c r="U255" s="92"/>
      <c r="V255" s="92"/>
      <c r="W255" s="92"/>
      <c r="X255" s="92"/>
      <c r="Y255" s="92"/>
      <c r="Z255" s="92"/>
      <c r="AA255" s="92"/>
      <c r="AB255" s="92"/>
      <c r="AC255" s="92"/>
      <c r="AD255" s="92"/>
      <c r="AE255" s="92"/>
      <c r="AF255" s="92"/>
      <c r="AG255" s="92"/>
      <c r="AH255" s="92"/>
      <c r="AI255" s="92"/>
      <c r="AJ255" s="92"/>
      <c r="AK255" s="92"/>
      <c r="AL255" s="92"/>
      <c r="AM255" s="92"/>
      <c r="AN255" s="92"/>
      <c r="AO255" s="92"/>
      <c r="AP255" s="92"/>
      <c r="AQ255" s="92"/>
      <c r="AR255" s="92"/>
      <c r="AS255" s="92"/>
      <c r="AT255" s="92"/>
      <c r="AU255" s="92"/>
      <c r="AV255" s="92"/>
      <c r="AW255" s="92"/>
      <c r="AX255" s="92"/>
      <c r="AY255" s="92"/>
      <c r="AZ255" s="92"/>
      <c r="BA255" s="92"/>
      <c r="BB255" s="92"/>
      <c r="BC255" s="92"/>
      <c r="BD255" s="92"/>
      <c r="BE255" s="92"/>
      <c r="BF255" s="92"/>
    </row>
    <row r="256" spans="1:58" ht="14.25" customHeight="1" x14ac:dyDescent="0.3">
      <c r="A256" s="92"/>
      <c r="B256" s="92"/>
      <c r="C256" s="92"/>
      <c r="D256" s="92"/>
      <c r="E256" s="92"/>
      <c r="F256" s="92"/>
      <c r="G256" s="92"/>
      <c r="H256" s="92"/>
      <c r="I256" s="92"/>
      <c r="J256" s="92"/>
      <c r="K256" s="92"/>
      <c r="L256" s="92"/>
      <c r="M256" s="92"/>
      <c r="N256" s="92"/>
      <c r="O256" s="92"/>
      <c r="P256" s="92"/>
      <c r="Q256" s="92"/>
      <c r="R256" s="92"/>
      <c r="S256" s="92"/>
      <c r="T256" s="92"/>
      <c r="U256" s="92"/>
      <c r="V256" s="92"/>
      <c r="W256" s="92"/>
      <c r="X256" s="92"/>
      <c r="Y256" s="92"/>
      <c r="Z256" s="92"/>
      <c r="AA256" s="92"/>
      <c r="AB256" s="92"/>
      <c r="AC256" s="92"/>
      <c r="AD256" s="92"/>
      <c r="AE256" s="92"/>
      <c r="AF256" s="92"/>
      <c r="AG256" s="92"/>
      <c r="AH256" s="92"/>
      <c r="AI256" s="92"/>
      <c r="AJ256" s="92"/>
      <c r="AK256" s="92"/>
      <c r="AL256" s="92"/>
      <c r="AM256" s="92"/>
      <c r="AN256" s="92"/>
      <c r="AO256" s="92"/>
      <c r="AP256" s="92"/>
      <c r="AQ256" s="92"/>
      <c r="AR256" s="92"/>
      <c r="AS256" s="92"/>
      <c r="AT256" s="92"/>
      <c r="AU256" s="92"/>
      <c r="AV256" s="92"/>
      <c r="AW256" s="92"/>
      <c r="AX256" s="92"/>
      <c r="AY256" s="92"/>
      <c r="AZ256" s="92"/>
      <c r="BA256" s="92"/>
      <c r="BB256" s="92"/>
      <c r="BC256" s="92"/>
      <c r="BD256" s="92"/>
      <c r="BE256" s="92"/>
      <c r="BF256" s="92"/>
    </row>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349">
    <mergeCell ref="AF109:AG110"/>
    <mergeCell ref="AH109:AI110"/>
    <mergeCell ref="AJ109:AK110"/>
    <mergeCell ref="AL109:AM110"/>
    <mergeCell ref="AN109:AO110"/>
    <mergeCell ref="V109:W110"/>
    <mergeCell ref="X109:Y110"/>
    <mergeCell ref="Z109:AA110"/>
    <mergeCell ref="AB109:AC110"/>
    <mergeCell ref="AD109:AE110"/>
    <mergeCell ref="L109:M110"/>
    <mergeCell ref="N109:O110"/>
    <mergeCell ref="P109:Q110"/>
    <mergeCell ref="R109:S110"/>
    <mergeCell ref="T109:U110"/>
    <mergeCell ref="AJ105:AK106"/>
    <mergeCell ref="AL105:AM106"/>
    <mergeCell ref="AN105:AO106"/>
    <mergeCell ref="L107:M108"/>
    <mergeCell ref="N107:O108"/>
    <mergeCell ref="P107:Q108"/>
    <mergeCell ref="R107:S108"/>
    <mergeCell ref="T107:U108"/>
    <mergeCell ref="V107:W108"/>
    <mergeCell ref="X107:Y108"/>
    <mergeCell ref="Z107:AA108"/>
    <mergeCell ref="AB107:AC108"/>
    <mergeCell ref="AD107:AE108"/>
    <mergeCell ref="AF107:AG108"/>
    <mergeCell ref="AH107:AI108"/>
    <mergeCell ref="AJ107:AK108"/>
    <mergeCell ref="Z105:AA106"/>
    <mergeCell ref="AB105:AC106"/>
    <mergeCell ref="AD105:AE106"/>
    <mergeCell ref="AF105:AG106"/>
    <mergeCell ref="AH105:AI106"/>
    <mergeCell ref="P105:Q106"/>
    <mergeCell ref="R105:S106"/>
    <mergeCell ref="T105:U106"/>
    <mergeCell ref="V105:W106"/>
    <mergeCell ref="X105:Y106"/>
    <mergeCell ref="AN97:AO98"/>
    <mergeCell ref="L99:M100"/>
    <mergeCell ref="N99:O100"/>
    <mergeCell ref="P99:Q100"/>
    <mergeCell ref="R99:S100"/>
    <mergeCell ref="T99:U100"/>
    <mergeCell ref="V99:W100"/>
    <mergeCell ref="X99:Y100"/>
    <mergeCell ref="Z99:AA100"/>
    <mergeCell ref="AB99:AC100"/>
    <mergeCell ref="AD99:AE100"/>
    <mergeCell ref="AF99:AG100"/>
    <mergeCell ref="AH99:AI100"/>
    <mergeCell ref="AJ99:AK100"/>
    <mergeCell ref="AL99:AM100"/>
    <mergeCell ref="AN99:AO100"/>
    <mergeCell ref="AD101:AE102"/>
    <mergeCell ref="AN95:AO96"/>
    <mergeCell ref="AQ95:AV102"/>
    <mergeCell ref="L97:M98"/>
    <mergeCell ref="N97:O98"/>
    <mergeCell ref="P97:Q98"/>
    <mergeCell ref="R97:S98"/>
    <mergeCell ref="T97:U98"/>
    <mergeCell ref="V97:W98"/>
    <mergeCell ref="X97:Y98"/>
    <mergeCell ref="Z97:AA98"/>
    <mergeCell ref="AB97:AC98"/>
    <mergeCell ref="AD97:AE98"/>
    <mergeCell ref="AF97:AG98"/>
    <mergeCell ref="AH97:AI98"/>
    <mergeCell ref="AJ97:AK98"/>
    <mergeCell ref="AL97:AM98"/>
    <mergeCell ref="AD95:AE96"/>
    <mergeCell ref="AF95:AG96"/>
    <mergeCell ref="AH95:AI96"/>
    <mergeCell ref="AJ95:AK96"/>
    <mergeCell ref="AL95:AM96"/>
    <mergeCell ref="T95:U96"/>
    <mergeCell ref="V95:W96"/>
    <mergeCell ref="X95:Y96"/>
    <mergeCell ref="P91:Q92"/>
    <mergeCell ref="R91:S92"/>
    <mergeCell ref="T91:U92"/>
    <mergeCell ref="Z95:AA96"/>
    <mergeCell ref="AB95:AC96"/>
    <mergeCell ref="G95:K102"/>
    <mergeCell ref="L95:M96"/>
    <mergeCell ref="N95:O96"/>
    <mergeCell ref="P95:Q96"/>
    <mergeCell ref="R95:S96"/>
    <mergeCell ref="L101:M102"/>
    <mergeCell ref="N101:O102"/>
    <mergeCell ref="P101:Q102"/>
    <mergeCell ref="R101:S102"/>
    <mergeCell ref="Z101:AA102"/>
    <mergeCell ref="AB101:AC102"/>
    <mergeCell ref="T101:U102"/>
    <mergeCell ref="Z93:AA94"/>
    <mergeCell ref="AB93:AC94"/>
    <mergeCell ref="X101:Y102"/>
    <mergeCell ref="AD93:AE94"/>
    <mergeCell ref="AF93:AG94"/>
    <mergeCell ref="AH93:AI94"/>
    <mergeCell ref="AJ93:AK94"/>
    <mergeCell ref="Z91:AA92"/>
    <mergeCell ref="AB91:AC92"/>
    <mergeCell ref="AD91:AE92"/>
    <mergeCell ref="AF91:AG92"/>
    <mergeCell ref="AH91:AI92"/>
    <mergeCell ref="AQ87:AV94"/>
    <mergeCell ref="L89:M90"/>
    <mergeCell ref="N89:O90"/>
    <mergeCell ref="P89:Q90"/>
    <mergeCell ref="R89:S90"/>
    <mergeCell ref="T89:U90"/>
    <mergeCell ref="V89:W90"/>
    <mergeCell ref="X89:Y90"/>
    <mergeCell ref="Z89:AA90"/>
    <mergeCell ref="AB89:AC90"/>
    <mergeCell ref="AD89:AE90"/>
    <mergeCell ref="AF89:AG90"/>
    <mergeCell ref="AH89:AI90"/>
    <mergeCell ref="AJ89:AK90"/>
    <mergeCell ref="AL89:AM90"/>
    <mergeCell ref="AN89:AO90"/>
    <mergeCell ref="AL93:AM94"/>
    <mergeCell ref="AN93:AO94"/>
    <mergeCell ref="AD87:AE88"/>
    <mergeCell ref="AF87:AG88"/>
    <mergeCell ref="AH87:AI88"/>
    <mergeCell ref="AJ87:AK88"/>
    <mergeCell ref="AJ91:AK92"/>
    <mergeCell ref="AL91:AM92"/>
    <mergeCell ref="AN81:AO82"/>
    <mergeCell ref="L83:M84"/>
    <mergeCell ref="N83:O84"/>
    <mergeCell ref="P83:Q84"/>
    <mergeCell ref="R83:S84"/>
    <mergeCell ref="T83:U84"/>
    <mergeCell ref="V83:W84"/>
    <mergeCell ref="X83:Y84"/>
    <mergeCell ref="Z83:AA84"/>
    <mergeCell ref="AB83:AC84"/>
    <mergeCell ref="AD83:AE84"/>
    <mergeCell ref="AF83:AG84"/>
    <mergeCell ref="AH83:AI84"/>
    <mergeCell ref="AJ83:AK84"/>
    <mergeCell ref="AL83:AM84"/>
    <mergeCell ref="AN83:AO84"/>
    <mergeCell ref="AN85:AO86"/>
    <mergeCell ref="V85:W86"/>
    <mergeCell ref="X85:Y86"/>
    <mergeCell ref="Z85:AA86"/>
    <mergeCell ref="AN79:AO80"/>
    <mergeCell ref="AQ79:AV86"/>
    <mergeCell ref="L81:M82"/>
    <mergeCell ref="N81:O82"/>
    <mergeCell ref="P81:Q82"/>
    <mergeCell ref="R81:S82"/>
    <mergeCell ref="T81:U82"/>
    <mergeCell ref="V81:W82"/>
    <mergeCell ref="X81:Y82"/>
    <mergeCell ref="Z81:AA82"/>
    <mergeCell ref="AB81:AC82"/>
    <mergeCell ref="AD81:AE82"/>
    <mergeCell ref="AF81:AG82"/>
    <mergeCell ref="AH81:AI82"/>
    <mergeCell ref="AJ81:AK82"/>
    <mergeCell ref="AL81:AM82"/>
    <mergeCell ref="AB85:AC86"/>
    <mergeCell ref="AD85:AE86"/>
    <mergeCell ref="L85:M86"/>
    <mergeCell ref="N85:O86"/>
    <mergeCell ref="AB79:AC80"/>
    <mergeCell ref="AD79:AE80"/>
    <mergeCell ref="AF79:AG80"/>
    <mergeCell ref="AH79:AI80"/>
    <mergeCell ref="AJ79:AK80"/>
    <mergeCell ref="AL79:AM80"/>
    <mergeCell ref="AF85:AG86"/>
    <mergeCell ref="AH85:AI86"/>
    <mergeCell ref="AJ85:AK86"/>
    <mergeCell ref="AL85:AM86"/>
    <mergeCell ref="G79:K86"/>
    <mergeCell ref="L79:M80"/>
    <mergeCell ref="N79:O80"/>
    <mergeCell ref="P79:Q80"/>
    <mergeCell ref="R79:S80"/>
    <mergeCell ref="T79:U80"/>
    <mergeCell ref="V79:W80"/>
    <mergeCell ref="X79:Y80"/>
    <mergeCell ref="Z79:AA80"/>
    <mergeCell ref="P85:Q86"/>
    <mergeCell ref="R85:S86"/>
    <mergeCell ref="T85:U86"/>
    <mergeCell ref="AN75:AO76"/>
    <mergeCell ref="L77:M78"/>
    <mergeCell ref="N77:O78"/>
    <mergeCell ref="P77:Q78"/>
    <mergeCell ref="R77:S78"/>
    <mergeCell ref="T77:U78"/>
    <mergeCell ref="V77:W78"/>
    <mergeCell ref="X77:Y78"/>
    <mergeCell ref="Z77:AA78"/>
    <mergeCell ref="AB77:AC78"/>
    <mergeCell ref="AD77:AE78"/>
    <mergeCell ref="AF77:AG78"/>
    <mergeCell ref="AH77:AI78"/>
    <mergeCell ref="AJ77:AK78"/>
    <mergeCell ref="AL77:AM78"/>
    <mergeCell ref="AN77:AO78"/>
    <mergeCell ref="V75:W76"/>
    <mergeCell ref="X75:Y76"/>
    <mergeCell ref="Z75:AA76"/>
    <mergeCell ref="AB75:AC76"/>
    <mergeCell ref="AD75:AE76"/>
    <mergeCell ref="AF75:AG76"/>
    <mergeCell ref="AH75:AI76"/>
    <mergeCell ref="AJ75:AK76"/>
    <mergeCell ref="AL75:AM76"/>
    <mergeCell ref="AJ71:AK72"/>
    <mergeCell ref="AL71:AM72"/>
    <mergeCell ref="AN71:AO72"/>
    <mergeCell ref="AQ71:AV78"/>
    <mergeCell ref="L73:M74"/>
    <mergeCell ref="N73:O74"/>
    <mergeCell ref="P73:Q74"/>
    <mergeCell ref="R73:S74"/>
    <mergeCell ref="T73:U74"/>
    <mergeCell ref="V73:W74"/>
    <mergeCell ref="X73:Y74"/>
    <mergeCell ref="Z73:AA74"/>
    <mergeCell ref="AB73:AC74"/>
    <mergeCell ref="AD73:AE74"/>
    <mergeCell ref="AF73:AG74"/>
    <mergeCell ref="AH73:AI74"/>
    <mergeCell ref="AJ73:AK74"/>
    <mergeCell ref="AL73:AM74"/>
    <mergeCell ref="AN73:AO74"/>
    <mergeCell ref="L75:M76"/>
    <mergeCell ref="N75:O76"/>
    <mergeCell ref="P75:Q76"/>
    <mergeCell ref="R75:S76"/>
    <mergeCell ref="T75:U76"/>
    <mergeCell ref="D67:K69"/>
    <mergeCell ref="L67:AO69"/>
    <mergeCell ref="D71:F110"/>
    <mergeCell ref="G71:K78"/>
    <mergeCell ref="L71:M72"/>
    <mergeCell ref="N71:O72"/>
    <mergeCell ref="P71:Q72"/>
    <mergeCell ref="R71:S72"/>
    <mergeCell ref="T71:U72"/>
    <mergeCell ref="V71:W72"/>
    <mergeCell ref="X71:Y72"/>
    <mergeCell ref="Z71:AA72"/>
    <mergeCell ref="AB71:AC72"/>
    <mergeCell ref="AD71:AE72"/>
    <mergeCell ref="AF71:AG72"/>
    <mergeCell ref="AH71:AI72"/>
    <mergeCell ref="G103:K110"/>
    <mergeCell ref="AF101:AG102"/>
    <mergeCell ref="AH101:AI102"/>
    <mergeCell ref="AJ101:AK102"/>
    <mergeCell ref="AL101:AM102"/>
    <mergeCell ref="AN101:AO102"/>
    <mergeCell ref="V101:W102"/>
    <mergeCell ref="L111:Q116"/>
    <mergeCell ref="R111:W116"/>
    <mergeCell ref="X111:AC116"/>
    <mergeCell ref="AD111:AI116"/>
    <mergeCell ref="AJ111:AO116"/>
    <mergeCell ref="AL107:AM108"/>
    <mergeCell ref="AN107:AO108"/>
    <mergeCell ref="AD103:AE104"/>
    <mergeCell ref="AF103:AG104"/>
    <mergeCell ref="AH103:AI104"/>
    <mergeCell ref="AJ103:AK104"/>
    <mergeCell ref="AL103:AM104"/>
    <mergeCell ref="AN103:AO104"/>
    <mergeCell ref="T103:U104"/>
    <mergeCell ref="V103:W104"/>
    <mergeCell ref="X103:Y104"/>
    <mergeCell ref="Z103:AA104"/>
    <mergeCell ref="AB103:AC104"/>
    <mergeCell ref="L103:M104"/>
    <mergeCell ref="N103:O104"/>
    <mergeCell ref="P103:Q104"/>
    <mergeCell ref="R103:S104"/>
    <mergeCell ref="L105:M106"/>
    <mergeCell ref="N105:O106"/>
    <mergeCell ref="AL87:AM88"/>
    <mergeCell ref="AN87:AO88"/>
    <mergeCell ref="T87:U88"/>
    <mergeCell ref="V87:W88"/>
    <mergeCell ref="X87:Y88"/>
    <mergeCell ref="Z87:AA88"/>
    <mergeCell ref="AB87:AC88"/>
    <mergeCell ref="G87:K94"/>
    <mergeCell ref="L87:M88"/>
    <mergeCell ref="N87:O88"/>
    <mergeCell ref="P87:Q88"/>
    <mergeCell ref="R87:S88"/>
    <mergeCell ref="L91:M92"/>
    <mergeCell ref="N91:O92"/>
    <mergeCell ref="V91:W92"/>
    <mergeCell ref="X91:Y92"/>
    <mergeCell ref="AN91:AO92"/>
    <mergeCell ref="L93:M94"/>
    <mergeCell ref="N93:O94"/>
    <mergeCell ref="P93:Q94"/>
    <mergeCell ref="R93:S94"/>
    <mergeCell ref="T93:U94"/>
    <mergeCell ref="V93:W94"/>
    <mergeCell ref="X93:Y94"/>
    <mergeCell ref="AW2:AY3"/>
    <mergeCell ref="AW5:AX5"/>
    <mergeCell ref="AW12:AY13"/>
    <mergeCell ref="AW15:AX15"/>
    <mergeCell ref="AO16:AT25"/>
    <mergeCell ref="AO26:AT35"/>
    <mergeCell ref="AO6:AT15"/>
    <mergeCell ref="AO36:AT45"/>
    <mergeCell ref="E46:I55"/>
    <mergeCell ref="AW32:AW37"/>
    <mergeCell ref="AX32:AX33"/>
    <mergeCell ref="AX34:AX35"/>
    <mergeCell ref="AX36:AX37"/>
    <mergeCell ref="AW38:BA38"/>
    <mergeCell ref="AW23:BA23"/>
    <mergeCell ref="AW24:BA24"/>
    <mergeCell ref="AW26:AY26"/>
    <mergeCell ref="AW27:AW31"/>
    <mergeCell ref="AX27:AX29"/>
    <mergeCell ref="AX30:AX31"/>
    <mergeCell ref="J56:O61"/>
    <mergeCell ref="P56:U61"/>
    <mergeCell ref="V56:AA61"/>
    <mergeCell ref="AB56:AG61"/>
    <mergeCell ref="AH56:AM61"/>
    <mergeCell ref="B2:I4"/>
    <mergeCell ref="J2:AM4"/>
    <mergeCell ref="B6:D55"/>
    <mergeCell ref="E6:I15"/>
    <mergeCell ref="E16:I25"/>
    <mergeCell ref="E26:I35"/>
    <mergeCell ref="E36:I4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O21"/>
  <sheetViews>
    <sheetView workbookViewId="0">
      <selection activeCell="O16" sqref="O16"/>
    </sheetView>
  </sheetViews>
  <sheetFormatPr baseColWidth="10" defaultColWidth="11.453125" defaultRowHeight="14.5" x14ac:dyDescent="0.35"/>
  <cols>
    <col min="2" max="2" width="11.453125" customWidth="1"/>
    <col min="3" max="3" width="3.54296875" customWidth="1"/>
    <col min="4" max="4" width="22.453125" customWidth="1"/>
    <col min="6" max="6" width="18.1796875" customWidth="1"/>
    <col min="9" max="9" width="32.453125" customWidth="1"/>
    <col min="10" max="10" width="5.81640625" customWidth="1"/>
  </cols>
  <sheetData>
    <row r="2" spans="2:15" x14ac:dyDescent="0.35">
      <c r="B2" s="66" t="s">
        <v>26</v>
      </c>
      <c r="D2" s="66" t="s">
        <v>26</v>
      </c>
      <c r="H2" s="66" t="s">
        <v>468</v>
      </c>
      <c r="K2" s="66" t="s">
        <v>469</v>
      </c>
      <c r="O2" s="66" t="s">
        <v>470</v>
      </c>
    </row>
    <row r="3" spans="2:15" x14ac:dyDescent="0.35">
      <c r="B3" t="s">
        <v>471</v>
      </c>
      <c r="D3" t="s">
        <v>320</v>
      </c>
      <c r="F3" t="s">
        <v>57</v>
      </c>
      <c r="H3" s="126" t="s">
        <v>393</v>
      </c>
      <c r="K3" s="126" t="s">
        <v>47</v>
      </c>
      <c r="O3" s="126" t="s">
        <v>65</v>
      </c>
    </row>
    <row r="4" spans="2:15" x14ac:dyDescent="0.35">
      <c r="B4" t="s">
        <v>472</v>
      </c>
      <c r="D4" t="s">
        <v>93</v>
      </c>
      <c r="F4" t="s">
        <v>441</v>
      </c>
      <c r="H4" s="126" t="s">
        <v>145</v>
      </c>
      <c r="K4" s="126" t="s">
        <v>87</v>
      </c>
      <c r="O4" s="126" t="s">
        <v>130</v>
      </c>
    </row>
    <row r="5" spans="2:15" x14ac:dyDescent="0.35">
      <c r="B5" t="s">
        <v>135</v>
      </c>
      <c r="D5" s="126" t="s">
        <v>223</v>
      </c>
      <c r="F5" t="s">
        <v>443</v>
      </c>
      <c r="H5" s="126" t="s">
        <v>97</v>
      </c>
      <c r="K5" s="126" t="s">
        <v>110</v>
      </c>
      <c r="O5" s="126" t="s">
        <v>118</v>
      </c>
    </row>
    <row r="6" spans="2:15" x14ac:dyDescent="0.35">
      <c r="B6" t="s">
        <v>55</v>
      </c>
      <c r="D6" t="s">
        <v>473</v>
      </c>
      <c r="F6" t="s">
        <v>445</v>
      </c>
      <c r="H6" s="126" t="s">
        <v>129</v>
      </c>
      <c r="K6" s="126" t="s">
        <v>210</v>
      </c>
      <c r="O6" s="126" t="s">
        <v>219</v>
      </c>
    </row>
    <row r="7" spans="2:15" x14ac:dyDescent="0.35">
      <c r="B7" t="s">
        <v>94</v>
      </c>
      <c r="D7" t="s">
        <v>126</v>
      </c>
      <c r="F7" t="s">
        <v>58</v>
      </c>
      <c r="H7" s="126" t="s">
        <v>474</v>
      </c>
      <c r="K7" s="126" t="s">
        <v>120</v>
      </c>
      <c r="O7" s="126" t="s">
        <v>162</v>
      </c>
    </row>
    <row r="8" spans="2:15" x14ac:dyDescent="0.35">
      <c r="D8" s="126" t="s">
        <v>475</v>
      </c>
      <c r="F8" t="s">
        <v>59</v>
      </c>
      <c r="H8" s="126"/>
      <c r="K8" s="126" t="s">
        <v>279</v>
      </c>
      <c r="O8" s="126" t="s">
        <v>287</v>
      </c>
    </row>
    <row r="9" spans="2:15" x14ac:dyDescent="0.35">
      <c r="D9" s="126" t="s">
        <v>54</v>
      </c>
      <c r="F9" t="s">
        <v>451</v>
      </c>
      <c r="K9" s="126" t="s">
        <v>263</v>
      </c>
      <c r="O9" s="126" t="s">
        <v>98</v>
      </c>
    </row>
    <row r="10" spans="2:15" x14ac:dyDescent="0.35">
      <c r="D10" s="126" t="s">
        <v>134</v>
      </c>
      <c r="F10" t="s">
        <v>60</v>
      </c>
      <c r="K10" s="126" t="s">
        <v>232</v>
      </c>
      <c r="O10" s="126" t="s">
        <v>305</v>
      </c>
    </row>
    <row r="11" spans="2:15" x14ac:dyDescent="0.35">
      <c r="D11" s="126" t="s">
        <v>142</v>
      </c>
      <c r="F11" t="s">
        <v>160</v>
      </c>
      <c r="K11" s="126" t="s">
        <v>297</v>
      </c>
      <c r="O11" s="126" t="s">
        <v>323</v>
      </c>
    </row>
    <row r="12" spans="2:15" x14ac:dyDescent="0.35">
      <c r="D12" s="126" t="s">
        <v>476</v>
      </c>
      <c r="F12" t="s">
        <v>477</v>
      </c>
      <c r="K12" s="126" t="s">
        <v>396</v>
      </c>
      <c r="O12" s="126" t="s">
        <v>478</v>
      </c>
    </row>
    <row r="13" spans="2:15" x14ac:dyDescent="0.35">
      <c r="D13" s="126" t="s">
        <v>158</v>
      </c>
      <c r="F13" t="s">
        <v>479</v>
      </c>
      <c r="O13" s="126" t="s">
        <v>137</v>
      </c>
    </row>
    <row r="14" spans="2:15" x14ac:dyDescent="0.35">
      <c r="F14" t="s">
        <v>480</v>
      </c>
      <c r="O14" s="126" t="s">
        <v>481</v>
      </c>
    </row>
    <row r="15" spans="2:15" x14ac:dyDescent="0.35">
      <c r="O15" s="126" t="s">
        <v>482</v>
      </c>
    </row>
    <row r="16" spans="2:15" x14ac:dyDescent="0.35">
      <c r="F16" t="s">
        <v>483</v>
      </c>
    </row>
    <row r="17" spans="6:6" x14ac:dyDescent="0.35">
      <c r="F17" t="s">
        <v>484</v>
      </c>
    </row>
    <row r="18" spans="6:6" x14ac:dyDescent="0.35">
      <c r="F18" t="s">
        <v>485</v>
      </c>
    </row>
    <row r="20" spans="6:6" x14ac:dyDescent="0.35">
      <c r="F20" t="s">
        <v>486</v>
      </c>
    </row>
    <row r="21" spans="6:6" x14ac:dyDescent="0.35">
      <c r="F21" t="s">
        <v>487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8AFDA862437EF408BBA9825DED340D2" ma:contentTypeVersion="14" ma:contentTypeDescription="Crear nuevo documento." ma:contentTypeScope="" ma:versionID="ef8eb83315b6915df5cabcfcc7291654">
  <xsd:schema xmlns:xsd="http://www.w3.org/2001/XMLSchema" xmlns:xs="http://www.w3.org/2001/XMLSchema" xmlns:p="http://schemas.microsoft.com/office/2006/metadata/properties" xmlns:ns2="8cc50254-ce02-4f7f-b872-c4abca96836c" xmlns:ns3="491b060b-d92c-4001-ac18-5d21cd5b83be" targetNamespace="http://schemas.microsoft.com/office/2006/metadata/properties" ma:root="true" ma:fieldsID="a443c767f6637005d1b533c501e05d04" ns2:_="" ns3:_="">
    <xsd:import namespace="8cc50254-ce02-4f7f-b872-c4abca96836c"/>
    <xsd:import namespace="491b060b-d92c-4001-ac18-5d21cd5b83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c50254-ce02-4f7f-b872-c4abca9683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4cda35-b2da-41dd-8649-1f8336f5dd3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1b060b-d92c-4001-ac18-5d21cd5b83b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8862973-906d-4460-9630-266f4ce4a268}" ma:internalName="TaxCatchAll" ma:showField="CatchAllData" ma:web="491b060b-d92c-4001-ac18-5d21cd5b83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c50254-ce02-4f7f-b872-c4abca96836c">
      <Terms xmlns="http://schemas.microsoft.com/office/infopath/2007/PartnerControls"/>
    </lcf76f155ced4ddcb4097134ff3c332f>
    <TaxCatchAll xmlns="491b060b-d92c-4001-ac18-5d21cd5b83be" xsi:nil="true"/>
  </documentManagement>
</p:properties>
</file>

<file path=customXml/itemProps1.xml><?xml version="1.0" encoding="utf-8"?>
<ds:datastoreItem xmlns:ds="http://schemas.openxmlformats.org/officeDocument/2006/customXml" ds:itemID="{32EAF257-FD1D-4476-88A2-685EE645AED7}">
  <ds:schemaRefs>
    <ds:schemaRef ds:uri="http://schemas.microsoft.com/sharepoint/v3/contenttype/forms"/>
  </ds:schemaRefs>
</ds:datastoreItem>
</file>

<file path=customXml/itemProps2.xml><?xml version="1.0" encoding="utf-8"?>
<ds:datastoreItem xmlns:ds="http://schemas.openxmlformats.org/officeDocument/2006/customXml" ds:itemID="{6BBA2521-55BD-4A16-8717-C324FEA8FA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c50254-ce02-4f7f-b872-c4abca96836c"/>
    <ds:schemaRef ds:uri="491b060b-d92c-4001-ac18-5d21cd5b8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DAE4AC-153D-406F-805F-183A9A5C276E}">
  <ds:schemaRefs>
    <ds:schemaRef ds:uri="http://schemas.microsoft.com/office/2006/metadata/properties"/>
    <ds:schemaRef ds:uri="http://schemas.microsoft.com/office/infopath/2007/PartnerControls"/>
    <ds:schemaRef ds:uri="8cc50254-ce02-4f7f-b872-c4abca96836c"/>
    <ds:schemaRef ds:uri="491b060b-d92c-4001-ac18-5d21cd5b83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Mapa de Riesgos</vt:lpstr>
      <vt:lpstr>Informe</vt:lpstr>
      <vt:lpstr>Intructivo</vt:lpstr>
      <vt:lpstr>Tablas</vt:lpstr>
      <vt:lpstr>SIGLAS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USER</cp:lastModifiedBy>
  <cp:revision/>
  <dcterms:created xsi:type="dcterms:W3CDTF">2020-03-24T23:12:47Z</dcterms:created>
  <dcterms:modified xsi:type="dcterms:W3CDTF">2025-08-16T20:14:37Z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0x01010078AFDA862437EF408BBA9825DED340D2</vt:lpwstr>
  </property>
  <property fmtid="{D5CDD505-2E9C-101B-9397-08002B2CF9AE}" pid="3" name="MediaServiceImageTags">
    <vt:lpwstr/>
  </property>
</Properties>
</file>